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3070" windowHeight="4830" tabRatio="802"/>
  </bookViews>
  <sheets>
    <sheet name="Introduction" sheetId="5" r:id="rId1"/>
    <sheet name="Operating statement" sheetId="1" r:id="rId2"/>
    <sheet name="Balance sheet" sheetId="2" r:id="rId3"/>
    <sheet name="Cashflow statement" sheetId="3" r:id="rId4"/>
    <sheet name="Administered items" sheetId="4" r:id="rId5"/>
    <sheet name="Statement of changes in equity" sheetId="17" r:id="rId6"/>
    <sheet name="Cashflow Adj" sheetId="15" state="hidden" r:id="rId7"/>
    <sheet name="OS Actuals" sheetId="6" state="hidden" r:id="rId8"/>
    <sheet name="BS Actuals" sheetId="7" state="hidden" r:id="rId9"/>
    <sheet name="CF Actuals" sheetId="8" state="hidden" r:id="rId10"/>
    <sheet name="CF Ests" sheetId="13" state="hidden" r:id="rId11"/>
    <sheet name="Sheet1" sheetId="16" state="hidden" r:id="rId12"/>
  </sheets>
  <definedNames>
    <definedName name="_xlnm.Print_Area" localSheetId="4">'Administered items'!$A$1:$E$43</definedName>
    <definedName name="_xlnm.Print_Area" localSheetId="2">'Balance sheet'!$A$1:$E$37</definedName>
    <definedName name="_xlnm.Print_Area" localSheetId="6">'Cashflow Adj'!$B$3:$F$47</definedName>
    <definedName name="_xlnm.Print_Area" localSheetId="3">'Cashflow statement'!$A$1:$E$36</definedName>
    <definedName name="_xlnm.Print_Area" localSheetId="0">Introduction!$A$1:$L$10</definedName>
    <definedName name="_xlnm.Print_Area" localSheetId="1">'Operating statement'!$A$1:$E$41</definedName>
    <definedName name="_xlnm.Print_Area" localSheetId="5">'Statement of changes in equity'!$A$1:$E$27</definedName>
  </definedNames>
  <calcPr calcId="145621"/>
</workbook>
</file>

<file path=xl/calcChain.xml><?xml version="1.0" encoding="utf-8"?>
<calcChain xmlns="http://schemas.openxmlformats.org/spreadsheetml/2006/main">
  <c r="E4" i="17" l="1"/>
  <c r="C4" i="17"/>
  <c r="E4" i="4"/>
  <c r="C4" i="4"/>
  <c r="E4" i="3"/>
  <c r="C4" i="3"/>
  <c r="E4" i="2"/>
  <c r="C4" i="2"/>
  <c r="F5" i="15" l="1"/>
  <c r="D5" i="15"/>
  <c r="E4" i="1"/>
  <c r="C4" i="1"/>
  <c r="D13" i="16" l="1"/>
  <c r="D14" i="16"/>
  <c r="D15" i="16"/>
  <c r="D16" i="16"/>
  <c r="D17" i="16"/>
  <c r="D12" i="16"/>
  <c r="E46" i="15" l="1"/>
  <c r="K47" i="15" l="1"/>
  <c r="K43" i="15"/>
  <c r="K40" i="15"/>
  <c r="K37" i="15"/>
  <c r="K38" i="15"/>
  <c r="K36" i="15"/>
  <c r="K31" i="15"/>
  <c r="K27" i="15"/>
  <c r="K28" i="15"/>
  <c r="K29" i="15"/>
  <c r="K26" i="15"/>
  <c r="K21" i="15"/>
  <c r="K11" i="15"/>
  <c r="K12" i="15"/>
  <c r="K13" i="15"/>
  <c r="K14" i="15"/>
  <c r="K15" i="15"/>
  <c r="K16" i="15"/>
  <c r="K17" i="15"/>
  <c r="K18" i="15"/>
  <c r="K19" i="15"/>
  <c r="K10" i="15"/>
  <c r="D37" i="15"/>
  <c r="E37" i="15" s="1"/>
  <c r="F37" i="15" s="1"/>
  <c r="D38" i="15"/>
  <c r="D36" i="15"/>
  <c r="D27" i="15"/>
  <c r="D28" i="15"/>
  <c r="D29" i="15"/>
  <c r="D26" i="15"/>
  <c r="D11" i="15"/>
  <c r="D12" i="15"/>
  <c r="D13" i="15"/>
  <c r="D14" i="15"/>
  <c r="D15" i="15"/>
  <c r="D16" i="15"/>
  <c r="D17" i="15"/>
  <c r="D18" i="15"/>
  <c r="D19" i="15"/>
  <c r="D10" i="15"/>
  <c r="H45" i="15"/>
  <c r="H43" i="15"/>
  <c r="H40" i="15"/>
  <c r="H38" i="15"/>
  <c r="H36" i="15"/>
  <c r="H31" i="15"/>
  <c r="H28" i="15"/>
  <c r="H29" i="15"/>
  <c r="H27" i="15"/>
  <c r="H26" i="15"/>
  <c r="H21" i="15"/>
  <c r="H11" i="15"/>
  <c r="H12" i="15"/>
  <c r="H13" i="15"/>
  <c r="H14" i="15"/>
  <c r="H15" i="15"/>
  <c r="H16" i="15"/>
  <c r="H17" i="15"/>
  <c r="H18" i="15"/>
  <c r="H19" i="15"/>
  <c r="H10" i="15"/>
  <c r="C45" i="15"/>
  <c r="E45" i="15" s="1"/>
  <c r="F45" i="15" s="1"/>
  <c r="C38" i="15"/>
  <c r="C36" i="15"/>
  <c r="C27" i="15"/>
  <c r="C28" i="15"/>
  <c r="C29" i="15"/>
  <c r="C26" i="15"/>
  <c r="C11" i="15"/>
  <c r="C12" i="15"/>
  <c r="C13" i="15"/>
  <c r="C14" i="15"/>
  <c r="C15" i="15"/>
  <c r="C16" i="15"/>
  <c r="C17" i="15"/>
  <c r="C18" i="15"/>
  <c r="C19" i="15"/>
  <c r="C10" i="15"/>
  <c r="E27" i="15" l="1"/>
  <c r="F27" i="15" s="1"/>
  <c r="E15" i="15"/>
  <c r="F15" i="15" s="1"/>
  <c r="E28" i="15"/>
  <c r="F28" i="15" s="1"/>
  <c r="E10" i="15"/>
  <c r="F10" i="15" s="1"/>
  <c r="E12" i="15"/>
  <c r="F12" i="15" s="1"/>
  <c r="E19" i="15"/>
  <c r="F19" i="15" s="1"/>
  <c r="E11" i="15"/>
  <c r="F11" i="15" s="1"/>
  <c r="E18" i="15"/>
  <c r="F18" i="15" s="1"/>
  <c r="E26" i="15"/>
  <c r="F26" i="15" s="1"/>
  <c r="E17" i="15"/>
  <c r="F17" i="15" s="1"/>
  <c r="E29" i="15"/>
  <c r="F29" i="15" s="1"/>
  <c r="E16" i="15"/>
  <c r="F16" i="15" s="1"/>
  <c r="E14" i="15"/>
  <c r="F14" i="15" s="1"/>
  <c r="E36" i="15"/>
  <c r="F36" i="15" s="1"/>
  <c r="E13" i="15"/>
  <c r="F13" i="15" s="1"/>
  <c r="E38" i="15"/>
  <c r="F38" i="15" s="1"/>
  <c r="H47" i="15" l="1"/>
  <c r="C47" i="15"/>
  <c r="I26" i="15" l="1"/>
  <c r="I37" i="15"/>
  <c r="I39" i="15"/>
  <c r="L44" i="15"/>
  <c r="L46" i="15"/>
  <c r="L15" i="15" l="1"/>
  <c r="L36" i="15"/>
  <c r="L18" i="15"/>
  <c r="I12" i="15"/>
  <c r="I15" i="15"/>
  <c r="L16" i="15"/>
  <c r="I14" i="15"/>
  <c r="L11" i="15"/>
  <c r="L26" i="15"/>
  <c r="L29" i="15"/>
  <c r="I29" i="15"/>
  <c r="L13" i="15"/>
  <c r="L14" i="15"/>
  <c r="I28" i="15"/>
  <c r="I17" i="15"/>
  <c r="L28" i="15"/>
  <c r="L10" i="15"/>
  <c r="L38" i="15"/>
  <c r="L12" i="15"/>
  <c r="L27" i="15"/>
  <c r="D31" i="15"/>
  <c r="I27" i="15"/>
  <c r="I19" i="15"/>
  <c r="I18" i="15"/>
  <c r="I11" i="15"/>
  <c r="I36" i="15"/>
  <c r="I13" i="15"/>
  <c r="I45" i="15"/>
  <c r="I38" i="15"/>
  <c r="I16" i="15"/>
  <c r="L19" i="15"/>
  <c r="I47" i="15"/>
  <c r="C31" i="15"/>
  <c r="I31" i="15" s="1"/>
  <c r="D40" i="15"/>
  <c r="C21" i="15"/>
  <c r="I10" i="15"/>
  <c r="L17" i="15"/>
  <c r="D21" i="15"/>
  <c r="L37" i="15"/>
  <c r="C40" i="15"/>
  <c r="I40" i="15" s="1"/>
  <c r="E21" i="15" l="1"/>
  <c r="F21" i="15" s="1"/>
  <c r="L31" i="15"/>
  <c r="E31" i="15"/>
  <c r="F31" i="15" s="1"/>
  <c r="L40" i="15"/>
  <c r="E40" i="15"/>
  <c r="F40" i="15" s="1"/>
  <c r="D43" i="15"/>
  <c r="D47" i="15"/>
  <c r="I21" i="15"/>
  <c r="C43" i="15"/>
  <c r="I43" i="15" s="1"/>
  <c r="L21" i="15"/>
  <c r="L47" i="15" l="1"/>
  <c r="E47" i="15"/>
  <c r="F47" i="15" s="1"/>
  <c r="L43" i="15"/>
  <c r="E43" i="15"/>
  <c r="F43" i="15" s="1"/>
  <c r="I48" i="15"/>
  <c r="L48" i="15" l="1"/>
</calcChain>
</file>

<file path=xl/sharedStrings.xml><?xml version="1.0" encoding="utf-8"?>
<sst xmlns="http://schemas.openxmlformats.org/spreadsheetml/2006/main" count="773" uniqueCount="494">
  <si>
    <t>VICTORIA POLICE</t>
  </si>
  <si>
    <t>Actual $'000</t>
  </si>
  <si>
    <t>Budget $'000</t>
  </si>
  <si>
    <t>Income from transactions</t>
  </si>
  <si>
    <t>Output appropriations</t>
  </si>
  <si>
    <t>Interest</t>
  </si>
  <si>
    <t>Grants</t>
  </si>
  <si>
    <t xml:space="preserve">Fair value of assets and services received free of charge or for nominal consideration </t>
  </si>
  <si>
    <t>Other Income</t>
  </si>
  <si>
    <t>Total income from transactions</t>
  </si>
  <si>
    <t>Expenses from Transactions</t>
  </si>
  <si>
    <t>Depreciation and amortisation</t>
  </si>
  <si>
    <t>Interest expense</t>
  </si>
  <si>
    <t>Capital asset charge</t>
  </si>
  <si>
    <t>Grants and other transfers</t>
  </si>
  <si>
    <t>Net result from transactions (net operating balance)</t>
  </si>
  <si>
    <t xml:space="preserve">Comprehensive result </t>
  </si>
  <si>
    <t>Balance Sheet</t>
  </si>
  <si>
    <t>Assets</t>
  </si>
  <si>
    <t>Cash and deposits</t>
  </si>
  <si>
    <t>Receivables</t>
  </si>
  <si>
    <t>Total financial assets</t>
  </si>
  <si>
    <t>Non financial assets</t>
  </si>
  <si>
    <t>Inventories</t>
  </si>
  <si>
    <t>Property, plant and equipment</t>
  </si>
  <si>
    <t>Intangible assets</t>
  </si>
  <si>
    <t>Total non financial assets</t>
  </si>
  <si>
    <t>Payables</t>
  </si>
  <si>
    <t xml:space="preserve">Borrowings </t>
  </si>
  <si>
    <t>Provisions</t>
  </si>
  <si>
    <t>Equity</t>
  </si>
  <si>
    <t>Cash Flow Statement</t>
  </si>
  <si>
    <t/>
  </si>
  <si>
    <t>Cash flow from operating activities</t>
  </si>
  <si>
    <t>Receipts from Department of Justice</t>
  </si>
  <si>
    <t>Payments of grants and other transfers</t>
  </si>
  <si>
    <t xml:space="preserve">Payments to suppliers and employees </t>
  </si>
  <si>
    <t>Interest received</t>
  </si>
  <si>
    <t>Borrowing costs</t>
  </si>
  <si>
    <t>Net cash flows from /(used) in operating activities</t>
  </si>
  <si>
    <t>Cash flows from investing activities</t>
  </si>
  <si>
    <t xml:space="preserve">Proceeds from the sale of non-financial assets </t>
  </si>
  <si>
    <t xml:space="preserve">Payments for non-financial assets </t>
  </si>
  <si>
    <t>Net Investments</t>
  </si>
  <si>
    <t>Net cash provided by /(used) in investing activities</t>
  </si>
  <si>
    <t>Cash flows from financing activities</t>
  </si>
  <si>
    <t>Proceeds from capital contribution by Department of Justice</t>
  </si>
  <si>
    <t>Prepayments of finance leases</t>
  </si>
  <si>
    <t>Net borrowings</t>
  </si>
  <si>
    <t>Net cash flows from /(used) in financing activities</t>
  </si>
  <si>
    <t>Net increase/(decrease) in cash and cash equivalents</t>
  </si>
  <si>
    <t>Cash and cash equivalents at the beginning of the financial year</t>
  </si>
  <si>
    <t>Cash and cash equivalents at the end of the financial year</t>
  </si>
  <si>
    <t>Administered Items Statement</t>
  </si>
  <si>
    <t>Administered income</t>
  </si>
  <si>
    <t>Sales of goods and services</t>
  </si>
  <si>
    <t>Other income</t>
  </si>
  <si>
    <t>Total administered income</t>
  </si>
  <si>
    <t>Administered expenses</t>
  </si>
  <si>
    <t>Other operating expenses</t>
  </si>
  <si>
    <t>Total administered expense</t>
  </si>
  <si>
    <t>Income less expenses</t>
  </si>
  <si>
    <t>Other economic flows included in net result</t>
  </si>
  <si>
    <t>Administered assets</t>
  </si>
  <si>
    <t>Other financial assets</t>
  </si>
  <si>
    <t>Other non-financial assets</t>
  </si>
  <si>
    <t>Total administered assets</t>
  </si>
  <si>
    <t>Administered liabilities</t>
  </si>
  <si>
    <t>Total administered liabilities</t>
  </si>
  <si>
    <t>Departmental Operating Statement</t>
  </si>
  <si>
    <t>($ '000)</t>
  </si>
  <si>
    <t>Current Version</t>
  </si>
  <si>
    <t>3216 - Office of the Chief Commissioner of Police</t>
  </si>
  <si>
    <t>YTD Movements</t>
  </si>
  <si>
    <t>Y1000 - GFS-GAAP departmental comprehensive result</t>
  </si>
  <si>
    <t>Y2000 - Net result</t>
  </si>
  <si>
    <t>Y3000 - Net result from transactions (net operating balance)</t>
  </si>
  <si>
    <t>Y4000 - Total income from transactions</t>
  </si>
  <si>
    <t>Y5000 - Output appropriations</t>
  </si>
  <si>
    <t>Y5080 - Interest</t>
  </si>
  <si>
    <t>Y5120 - Sales of goods and services</t>
  </si>
  <si>
    <t>Y5160 - Grants</t>
  </si>
  <si>
    <t>Y5200 - Fair value of assets and services received free of charge or for nominal consideration</t>
  </si>
  <si>
    <t>Y5240 - Other income</t>
  </si>
  <si>
    <t>Y4250 - Total expenses from transactions</t>
  </si>
  <si>
    <t>Y5280 - Employee benefits</t>
  </si>
  <si>
    <t>Y5320 - Depreciation and amortisation</t>
  </si>
  <si>
    <t>Y5360 - Interest expense</t>
  </si>
  <si>
    <t>Y5400 - Grants and other transfers</t>
  </si>
  <si>
    <t>Y5440 - Capital asset charge</t>
  </si>
  <si>
    <t>Y5480 - Other operating expenses</t>
  </si>
  <si>
    <t>Y3400 - Total other economic flows</t>
  </si>
  <si>
    <t>Y4500 - Total other economic flows included in net result</t>
  </si>
  <si>
    <t>Y5520 - Net gain/(loss) on non-financial assets</t>
  </si>
  <si>
    <t>Y5640 - Net gain/(loss) on financial instruments and statutory receivables/payables</t>
  </si>
  <si>
    <t>Y5720 - Other gains/(losses)from other economic flows</t>
  </si>
  <si>
    <t>Y2500 - Total other economic flows - Other non owner changes in equity</t>
  </si>
  <si>
    <t>Y3800 - Total other economic flows - Other non owner changes in equity</t>
  </si>
  <si>
    <t>Y4750 - Total other economic flows - Other non owner changes in equity</t>
  </si>
  <si>
    <t>Y5800 - Changes in physical asset revaluation reserve</t>
  </si>
  <si>
    <t>Y5960 - Other</t>
  </si>
  <si>
    <t>and</t>
  </si>
  <si>
    <t>Departmental Balance Sheet</t>
  </si>
  <si>
    <t>Opening Balance</t>
  </si>
  <si>
    <t>Movement</t>
  </si>
  <si>
    <t>YTD Balance</t>
  </si>
  <si>
    <t>V1000 - GFS-GAAP departmental balance sheet</t>
  </si>
  <si>
    <t>V2000 - Net assets</t>
  </si>
  <si>
    <t>V3000 - Total assets</t>
  </si>
  <si>
    <t>V4000 - Financial assets</t>
  </si>
  <si>
    <t>V5000 - Cash and deposits</t>
  </si>
  <si>
    <t>V5050 - Receivables</t>
  </si>
  <si>
    <t>V5100 - Other financial assets</t>
  </si>
  <si>
    <t>V4250 - Non-financial assets</t>
  </si>
  <si>
    <t>V5200 - Inventories</t>
  </si>
  <si>
    <t>V5250 - Non financial assets classified as held for sale including disposal group assets</t>
  </si>
  <si>
    <t>V5300 - Property, plant and equipment</t>
  </si>
  <si>
    <t>V5450 - Intangible assets</t>
  </si>
  <si>
    <t>V5500 - Other</t>
  </si>
  <si>
    <t>V3400 - Total liabilities</t>
  </si>
  <si>
    <t>V4500 - Liabilities</t>
  </si>
  <si>
    <t>V5550 - Payables</t>
  </si>
  <si>
    <t>V5600 - Borrowings</t>
  </si>
  <si>
    <t>V5650 - Provisions</t>
  </si>
  <si>
    <t>V2500 - Net worth</t>
  </si>
  <si>
    <t>V3700 - Net worth</t>
  </si>
  <si>
    <t>V4750 - Equity</t>
  </si>
  <si>
    <t>V5750 - Accumulated surplus/(deficit)</t>
  </si>
  <si>
    <t>V5800 - Reserves</t>
  </si>
  <si>
    <t>V5850 - Contributed capital</t>
  </si>
  <si>
    <t>Check to SRIMS Actuals</t>
  </si>
  <si>
    <t>Departmental Cash Flow Statement</t>
  </si>
  <si>
    <t>W1000 - GFS-GAAP departmental cash flow statement</t>
  </si>
  <si>
    <t>W2000 - Net increase (decrease) in cash and cash equivalents</t>
  </si>
  <si>
    <t>W3000 - Net cash flows from /(used in) operating activities</t>
  </si>
  <si>
    <t>W4000 - Total receipts</t>
  </si>
  <si>
    <t>W5000 - Receipts from Government</t>
  </si>
  <si>
    <t>W5050 - Receipts from other entities</t>
  </si>
  <si>
    <t>W5100 - Goods and Services Tax recovered from the ATO</t>
  </si>
  <si>
    <t>W5150 - Interest received</t>
  </si>
  <si>
    <t>W5250 - Other receipts</t>
  </si>
  <si>
    <t>W4200 - Total payments</t>
  </si>
  <si>
    <t>W5300 - Payments of grants and other transfers</t>
  </si>
  <si>
    <t>W5350 - Payments to suppliers and employees</t>
  </si>
  <si>
    <t>W5400 - Goods and Services Tax paid to the ATO</t>
  </si>
  <si>
    <t>W5450 - Capital asset charge</t>
  </si>
  <si>
    <t>W5500 - Interest and other costs of finance</t>
  </si>
  <si>
    <t>W3250 - Net cash flows from /(used in) investing activities</t>
  </si>
  <si>
    <t>W4400 - Cash flows from investing activities</t>
  </si>
  <si>
    <t>W5580 - Net investment</t>
  </si>
  <si>
    <t>W5600 - Payments for non-financial assets</t>
  </si>
  <si>
    <t>W5650 - Proceeds from sale of non-financial assets</t>
  </si>
  <si>
    <t>W5700 - Net loans to other parties</t>
  </si>
  <si>
    <t>W3500 - Net cash flows from /(used in) financing activities</t>
  </si>
  <si>
    <t>W4600 - Cash flows from financing activities</t>
  </si>
  <si>
    <t>W5800 - Owner contributions by State Government</t>
  </si>
  <si>
    <t>W5880 - Net borrowings</t>
  </si>
  <si>
    <t>W2500 - Cash and cash equivalents at the end of the financial year</t>
  </si>
  <si>
    <t>W3750 - Cash and cash equivalents at the end of the financial year</t>
  </si>
  <si>
    <t>W4800 - Cash and cash equivalents at the beginning of the financial year</t>
  </si>
  <si>
    <t>W5950 - Cash and cash equivalents at the beginning of the financial year</t>
  </si>
  <si>
    <t>3150 - State Administration Unit - Police</t>
  </si>
  <si>
    <t>Y5460 - Payments into consolidated fund</t>
  </si>
  <si>
    <t>Closing Balance</t>
  </si>
  <si>
    <t>W5840 - Repayment of finance leases</t>
  </si>
  <si>
    <t>Check to SRIMS (Estimates)</t>
  </si>
  <si>
    <t>Departmental Operating Statement Expanded</t>
  </si>
  <si>
    <t>Y6000 - Output appropriations</t>
  </si>
  <si>
    <t>71050 - Annual Appropriation Sec. 29 FMA - Provision of Outputs</t>
  </si>
  <si>
    <t>71055 - Annual Appropriation Sec. 32 FMA - Other than ATNAB</t>
  </si>
  <si>
    <t>71200 - Revenue from Annual Appropriations (Fixed Price)</t>
  </si>
  <si>
    <t>Y6040 - Interest</t>
  </si>
  <si>
    <t>72750 - Interest from TCV on financial assets at amortised cost</t>
  </si>
  <si>
    <t>72900 - Interest from Non Public Sector on financial assets at amortised cost</t>
  </si>
  <si>
    <t>Y6060 - Sales of goods and services</t>
  </si>
  <si>
    <t>69500 - Regulatory Fees</t>
  </si>
  <si>
    <t>75810 - Sales of Goods</t>
  </si>
  <si>
    <t>75850 - Sale of Goods Within Portfolio to General Government Sector</t>
  </si>
  <si>
    <t>75870 - Sale of Goods Outside Portfolio to General Government Sector</t>
  </si>
  <si>
    <t>75885 - Sale of Goods Outside Portfolio to PFC Sector</t>
  </si>
  <si>
    <t>Y6100 - Current Commonwealth Grants</t>
  </si>
  <si>
    <t>74334 - Department of Justice Minor Project Grants</t>
  </si>
  <si>
    <t>Y6120 - Capital grants in State sector</t>
  </si>
  <si>
    <t>75000 - Capital Grants From Departments - Within Portfolio</t>
  </si>
  <si>
    <t>Y6140 - Current grants in State sector</t>
  </si>
  <si>
    <t>74338 - National Institute of Forensic Science - Contributions</t>
  </si>
  <si>
    <t>74460 - Grants from Other States, Territories and Local Governments - Current</t>
  </si>
  <si>
    <t>74510 - Current Grants From Departments - Outside Portfolio</t>
  </si>
  <si>
    <t>74590 - Current Grants From Government Public Financial Corporations - Outside Portfolio</t>
  </si>
  <si>
    <t>Y6160 - Fair value of assets and services received free of charge or for nominal consideration</t>
  </si>
  <si>
    <t>77900 - Land Received Free of Charge</t>
  </si>
  <si>
    <t>78100 - Buildings Received Free of Charge</t>
  </si>
  <si>
    <t>78300 - Plant, Equipment and Vehicles Received Free of Charge</t>
  </si>
  <si>
    <t>Y6200 - Fines</t>
  </si>
  <si>
    <t>68300 - Non Traffic Statutory and Court Fines</t>
  </si>
  <si>
    <t>Y6280 - Other revenue</t>
  </si>
  <si>
    <t>75700 - Other Grants and Private Donations</t>
  </si>
  <si>
    <t>79050 - Other Unclaimed Moneys</t>
  </si>
  <si>
    <t>79880 - Other Miscellaneous Non Operating Revenue</t>
  </si>
  <si>
    <t>79900 - Transfers between Funds Revenue</t>
  </si>
  <si>
    <t>90800 - Transfers between Funds Expense</t>
  </si>
  <si>
    <t>Y6340 - Employee entitlements</t>
  </si>
  <si>
    <t>80100 - Salaries, Overtime, Recreation Leave, Sick Leave, Special Leave, Allowances and Bonuses</t>
  </si>
  <si>
    <t>80300 - Payroll Tax Paid</t>
  </si>
  <si>
    <t>80400 - Fringe Benefits Tax</t>
  </si>
  <si>
    <t>80500 - Long Service Leave Expense (Other than revaluation of Present Value of LSL)</t>
  </si>
  <si>
    <t>80700 - Workforce Reduction Payments</t>
  </si>
  <si>
    <t>Y6360 - Superannuation</t>
  </si>
  <si>
    <t>80850 - Employer Contribution to Superannuation Defined Contribution Funds</t>
  </si>
  <si>
    <t>80900 - Employer Contribution to Superannuation Defined Benefit Funds-DTF Use Only</t>
  </si>
  <si>
    <t>Y6380 - Workers compensations insurance</t>
  </si>
  <si>
    <t>89560 - Workers Compensation Insurance Paid to Third Party Agents</t>
  </si>
  <si>
    <t>Y6400 - Amortisation</t>
  </si>
  <si>
    <t>81900 - Depreciation - Intangible Produced Assets</t>
  </si>
  <si>
    <t>Y6420 - Depreciation</t>
  </si>
  <si>
    <t>81000 - Depreciation - Buildings</t>
  </si>
  <si>
    <t>81100 - Depreciation - Plant, Equipment (including rolling stock), Furniture and Fittings and Vehicles</t>
  </si>
  <si>
    <t>81810 - Depreciation - Motor Vehicles under VicFleet Lease</t>
  </si>
  <si>
    <t>Y6440 - Interest expense</t>
  </si>
  <si>
    <t>82010 - Finance Lease Interest - VicFleet MV Lease</t>
  </si>
  <si>
    <t>Y6480 - Current grants and transfers</t>
  </si>
  <si>
    <t>84200 - Current Grants to General Government Sector Departments - Within Portfolio</t>
  </si>
  <si>
    <t>84600 - Current Grants to Private Sector Businesses and Non-Profit Organisations</t>
  </si>
  <si>
    <t>Y6520 - Capital asset charge</t>
  </si>
  <si>
    <t>82900 - Capital Asset Charge</t>
  </si>
  <si>
    <t>Y6700 - Payments into consolidated fund</t>
  </si>
  <si>
    <t>90500 - Reallocation of Revenue to Central SAU</t>
  </si>
  <si>
    <t>Y6500 - Assets provided free of charge</t>
  </si>
  <si>
    <t>88100 - Land Given Free of Charge</t>
  </si>
  <si>
    <t>88200 - Buildings Given Free of Charge</t>
  </si>
  <si>
    <t>88300 - Plant, Equipment and Vehicles Given Free of Charge</t>
  </si>
  <si>
    <t>Y6720 - Intra government supplies and consumables</t>
  </si>
  <si>
    <t>87310 - Water / Rates incurred for Own Use</t>
  </si>
  <si>
    <t>87360 - Purchase of Services - Intragovernment</t>
  </si>
  <si>
    <t>Y6740 - Purchase of supplies and services</t>
  </si>
  <si>
    <t>86350 - Purchase of Services from Commonwealth General Government Entities</t>
  </si>
  <si>
    <t>89050 - Motor Vehicle Taxes - Registration</t>
  </si>
  <si>
    <t>89070 - Motor Vehicle Taxes - Licence and Inspection Fees</t>
  </si>
  <si>
    <t>89500 - Maintenance</t>
  </si>
  <si>
    <t>89510 - Operating Leases</t>
  </si>
  <si>
    <t>89530 - Audit Services Auditor General</t>
  </si>
  <si>
    <t>Y6760 - Proceeds from sales of assets</t>
  </si>
  <si>
    <t>76300 - Gross Sale Proceeds - Land</t>
  </si>
  <si>
    <t>76500 - Gross Sale Proceeds - Plant, Equipment and Motor Vehicles</t>
  </si>
  <si>
    <t>79885 - Assets Not Previously Recognised</t>
  </si>
  <si>
    <t>Y6780 - Value of assets sold</t>
  </si>
  <si>
    <t>77100 - Gross Value of Assets Disposed - Land</t>
  </si>
  <si>
    <t>77200 - Gross Value of Assets Disposed - Buildings</t>
  </si>
  <si>
    <t>77250 - Accum. Depn. of Assets Disposed - Buildings</t>
  </si>
  <si>
    <t>77300 - Gross Value of Assets Disposed - Plant, Equipment, rolling stock and Motor Vehicles</t>
  </si>
  <si>
    <t>77350 - Accum. Depn. of Assets Disposed - Plant, Equipment, rolling stock and Motor Vehicles</t>
  </si>
  <si>
    <t>77375 - Gross Value of Assets Disposed - Property, Plant and Equipment Held for Sale</t>
  </si>
  <si>
    <t>Y6840 - Net gain/(loss) on financial instruments and statutory receivables/payables</t>
  </si>
  <si>
    <t>89300 - Bad Debts - from other economic flows - Sale of Goods and Services</t>
  </si>
  <si>
    <t>89400 - Doubtful Debts - Sale of Goods and Services</t>
  </si>
  <si>
    <t>Y6880 - Other gains/(losses)from other economic flows</t>
  </si>
  <si>
    <t>80550 - Annual and Long Service Leave Expense - gains/ (losses) on revaluation</t>
  </si>
  <si>
    <t>Y6920 - Changes in physical asset revaluation reserve</t>
  </si>
  <si>
    <t>51000 - Freehold Land, Crown Land and Land Improvements - Revaluations</t>
  </si>
  <si>
    <t>51300 - Freehold Buildings - Revaluations</t>
  </si>
  <si>
    <t>52600 - Cultural Assets - Revaluations</t>
  </si>
  <si>
    <t>Y6970 - Other</t>
  </si>
  <si>
    <t>50200 - Accumulated Funds</t>
  </si>
  <si>
    <t>10300 - Agency Bank Accounts (Public Account Activity)</t>
  </si>
  <si>
    <t>10400 - Cash on Hand and Other Bank Accounts - AUD - at amortised cost</t>
  </si>
  <si>
    <t>45500 - Trust Fund Inter-Entity</t>
  </si>
  <si>
    <t>15900 - Loans Receivable - non public sector - at Fair Value through profit or loss</t>
  </si>
  <si>
    <t>15910 - Loans and Advances Receivable from Victorian GG Entities - at amortised cost</t>
  </si>
  <si>
    <t>15200 - Debtors from GG in relation to Sales of Goods and Services/Contractual - at amortised cost C</t>
  </si>
  <si>
    <t>15204 - Debtors from PFC in relation to Sales of Goods and Services/Contractual - at amortised cost C</t>
  </si>
  <si>
    <t>15209 - Debtors from PNFC in relation to Sales of Goods and Services/Contractual - at amortised cost C</t>
  </si>
  <si>
    <t>15215 - Debtors from Non Public Sector in relation to Sales of Goods and Services/Contractual - at amortised cost C</t>
  </si>
  <si>
    <t>16700 - Other Receivables from Non-Public Sector C</t>
  </si>
  <si>
    <t>16600 - GST Input Tax Credits Recoverable</t>
  </si>
  <si>
    <t>16820 - Provision for Doubtful Debts - Goods and Services C</t>
  </si>
  <si>
    <t>45000 - SAU Inter-Entity</t>
  </si>
  <si>
    <t>46000 - Public Account Advances FMA</t>
  </si>
  <si>
    <t>48032 - Other Inter-Entity - DTF/Police</t>
  </si>
  <si>
    <t>18868 - Land designated held for sale (Public Safety and Environment)</t>
  </si>
  <si>
    <t>18858 - Buildings designated held for sale (Public Safety and Environment)</t>
  </si>
  <si>
    <t>18878 - Infrastructure, plant, equipment and vehicles designated held for sale (Public Safety and Environment)</t>
  </si>
  <si>
    <t>29400 - Intangible Produced Assets</t>
  </si>
  <si>
    <t>29410 - Intangible Produced Assets (WIP)</t>
  </si>
  <si>
    <t>29500 - Intangible Produced Assets - Amortisation</t>
  </si>
  <si>
    <t>30100 - Accounts Payable with non public sector (Excluding Capital Expenditure Items) - at amortised cost</t>
  </si>
  <si>
    <t>30110 - Accounts Payable with GG entity (excluding capital expenditure Items) - at amortised cost</t>
  </si>
  <si>
    <t>30120 - Accounts Payable with PFC entity (excluding capital expenditure Items) - at amortised cost</t>
  </si>
  <si>
    <t>30130 - Accounts Payable with PNFC entity (excluding capital expenditure Items) - at amortised cost</t>
  </si>
  <si>
    <t>30200 - Accounts Payable with non public sector entities - Capital Expenditure Items - at amortised cost</t>
  </si>
  <si>
    <t>36800 - FBT Payable</t>
  </si>
  <si>
    <t>36820 - GST Payable</t>
  </si>
  <si>
    <t>30500 - Accrued Expenses (Excluding Capital Expenditure Items) with non public sector - at amortised cost</t>
  </si>
  <si>
    <t>30510 - Accrued Expenses with non public sector- Capital Expenditure Items - at amortised cost</t>
  </si>
  <si>
    <t>35100 - Accrued Salaries and Wages Payable Within 12 Months</t>
  </si>
  <si>
    <t>36860 - Unearned Grants revenue (other than from the Commonwealth)</t>
  </si>
  <si>
    <t>30910 - VicFleet MV Finance Lease Liability - Current - at amortised cost</t>
  </si>
  <si>
    <t>41110 - VicFleet MV Finance Lease Liability - Non Current</t>
  </si>
  <si>
    <t>36500 - Other Provisions Payable Within 12 Months</t>
  </si>
  <si>
    <t>43180 - Provision for Dismantling, Removal, Restoration of Property, Plant and Equipment NC</t>
  </si>
  <si>
    <t>50000 - Contributed Capital</t>
  </si>
  <si>
    <t>50010 - Contributed Capital - Annual Appropriation Increase in Net Asset Base</t>
  </si>
  <si>
    <t>50015 - Contributed Capital - s32 FMA - ATNAB</t>
  </si>
  <si>
    <t>50020 - Contributed Capital - s29 FMA Annual Appropriation Increase in Net Asset Base</t>
  </si>
  <si>
    <t>W6000 - Annual appropriations</t>
  </si>
  <si>
    <t>W6025 - Commonwealth grants</t>
  </si>
  <si>
    <t>W6100 - Grants received</t>
  </si>
  <si>
    <t>W6175 - User charges receipts credited to appropriation</t>
  </si>
  <si>
    <t>W6200 - Goods and Services Tax recovered from the ATO</t>
  </si>
  <si>
    <t>W6225 - Interest received</t>
  </si>
  <si>
    <t>15650 - Accrued Investment Income - Interest from PFC entities- at amortised cost</t>
  </si>
  <si>
    <t>W6275 - Other receipts</t>
  </si>
  <si>
    <t>W6300 - Grants and subsidies</t>
  </si>
  <si>
    <t>W6325 - Payments for employees</t>
  </si>
  <si>
    <t>W6350 - Superannuation</t>
  </si>
  <si>
    <t>W6375 - Goods and services</t>
  </si>
  <si>
    <t>17800 - Consumable Stores - at cost</t>
  </si>
  <si>
    <t>W6400 - Goods and Services Tax paid to the ATO</t>
  </si>
  <si>
    <t>W6425 - Capital asset charge</t>
  </si>
  <si>
    <t>W6450 - Interest and other costs of finance</t>
  </si>
  <si>
    <t>W6500 - Net (purchase)/disposal of investments</t>
  </si>
  <si>
    <t>14100 - Term Deposits with TCV (Excluding Accrued Interest) - at amortised cost</t>
  </si>
  <si>
    <t>W6525 - Payments of non financial assets</t>
  </si>
  <si>
    <t>24125 - Disabled - Freehold Land, Crown Land and Land Improvements at Cost (Public Safety and Environment)</t>
  </si>
  <si>
    <t>24425 - Freehold Land, Crown Land and Land Improvements at Valuation (Public Safety and Environment)</t>
  </si>
  <si>
    <t>25025 - Disabled - Buildings at Cost (Public Safety and Environment)</t>
  </si>
  <si>
    <t>25225 - Disabled - Buildings at Cost Accumulated Depreciation (Public Safety and Environment)</t>
  </si>
  <si>
    <t>25325 - Buildings - Construction in Progress (Public Safety and Environment)</t>
  </si>
  <si>
    <t>25425 - Buildings at Valuation (Public Safety and Environment)</t>
  </si>
  <si>
    <t>25625 - Buildings at Valuation Accumulated Depreciation (Public Safety and Environment)</t>
  </si>
  <si>
    <t>26025 - Buildings Leasehold Improvements (Public Safety and Environment)</t>
  </si>
  <si>
    <t>26125 - Buildings Leasehold Improvements accumulated depreciation (Public Safety and Environment)</t>
  </si>
  <si>
    <t>26225 - Disabled - Plant, Equipment and Vehicles at Cost (Public Safety and Environment)</t>
  </si>
  <si>
    <t>26325 - Disabled - Plant, Equipment and Vehicles at Cost Accumulated Depreciation (Public Safety and Environment)</t>
  </si>
  <si>
    <t>26425 - Plant, Equipment and Vehicles at Valuation (Public Safety and Environment)</t>
  </si>
  <si>
    <t>26525 - Plant, Equipment and Vehicles - Construction in Progress (Public Safety and Environment)</t>
  </si>
  <si>
    <t>26625 - Plant, Equipment and Vehicles at Valuation Accumulated Depreciation (Public Safety and Environment)</t>
  </si>
  <si>
    <t>26920 - Motor Vehicles Under VicFleet Lease (Public Safety and Environment)</t>
  </si>
  <si>
    <t>26930 - Motor Vehicles Under VicFleet Lease accumulated depreciation (Public Safety and Environment)</t>
  </si>
  <si>
    <t>29125 - Disabled - Cultural Assets, Collections and Structures at Cost (Public Safety and Environment)</t>
  </si>
  <si>
    <t>29225 - Cultural Assets, Collections and Structures at Valuation (Public Safety and Environment)</t>
  </si>
  <si>
    <t>W6550 - Sales of non financial assets</t>
  </si>
  <si>
    <t>W6575 - Receipts from customer loans</t>
  </si>
  <si>
    <t>W6625 - Net investment in other sectors</t>
  </si>
  <si>
    <t>W6775 - Other borrowings</t>
  </si>
  <si>
    <t>W6800 - Deposits received</t>
  </si>
  <si>
    <t>30300 - Deposits and Advances Repayable with GG entity - at amortised cost</t>
  </si>
  <si>
    <t>30330 - Deposits and Advances Repayable with non public sector entity - at amortised cost</t>
  </si>
  <si>
    <t>W6950 - Cash and cash equivalents at the beginning of the financial year</t>
  </si>
  <si>
    <t>11000 - Deposits at amortised cost - with TCV or VFMC - at call or short-term</t>
  </si>
  <si>
    <t>71210 - Constant Output Price</t>
  </si>
  <si>
    <t>89550 - Workers Compensation Insurance Paid to WCA</t>
  </si>
  <si>
    <t>81700 - Depreciation - Leasehold Buildings / Improvements</t>
  </si>
  <si>
    <t>84270 - Current Grants to Regulatory and Other Part Budget Funded Agencies</t>
  </si>
  <si>
    <t>84900 - Grants to Households and Persons in cash</t>
  </si>
  <si>
    <t>86999 - Indexation adjustment expense (Budget use only)</t>
  </si>
  <si>
    <t>41100 - Finance Lease Liability with non public sector entities</t>
  </si>
  <si>
    <t>Expanded Departmental Cashflow Statement</t>
  </si>
  <si>
    <t>W6650 - Repayment of finance leases</t>
  </si>
  <si>
    <t>71220 - Escalation Increment</t>
  </si>
  <si>
    <t>Y5040 - Special appropriations</t>
  </si>
  <si>
    <t>Y6020 - Special appropriations</t>
  </si>
  <si>
    <t>71400 - Revenue from Special Appropriations</t>
  </si>
  <si>
    <t>74346 - Victoria Police Special Commonwealth Grant</t>
  </si>
  <si>
    <t>86302 - Labour Contractors (excluding consultants)</t>
  </si>
  <si>
    <t>43200 - Other Provisions Payable After 12 Months</t>
  </si>
  <si>
    <t>Special appropriations</t>
  </si>
  <si>
    <t>Cash Receipts from other entities</t>
  </si>
  <si>
    <t xml:space="preserve">GST received from ATO </t>
  </si>
  <si>
    <t>GST paid to ATO</t>
  </si>
  <si>
    <t>Other receipts</t>
  </si>
  <si>
    <t>Net loans to other parties</t>
  </si>
  <si>
    <t>Total expenses from transactions</t>
  </si>
  <si>
    <t xml:space="preserve">Other economic flows included in net result </t>
  </si>
  <si>
    <t>Total other economic flows included in net result</t>
  </si>
  <si>
    <t>Financial assets</t>
  </si>
  <si>
    <t>Other gains/(loss) from other economic flows</t>
  </si>
  <si>
    <t>Net gain/(loss) on financial instruments and statutory receivables/payables</t>
  </si>
  <si>
    <t>Net gain/(loss) on non-financial assets</t>
  </si>
  <si>
    <t>Liabilities</t>
  </si>
  <si>
    <t>Payments into Consolidated Fund</t>
  </si>
  <si>
    <t>17400 - Prepayments with Non Public Sector</t>
  </si>
  <si>
    <t>36850 - Unearned /Prepaid Income C with Non Public Sector</t>
  </si>
  <si>
    <t>35600 - Annual Leave Expected to Settle Within 12 months - C</t>
  </si>
  <si>
    <t>35200 - Long Service Leave expected to settle Within 12 Months - C</t>
  </si>
  <si>
    <t>42250 - Long Service Leave Payable After 12 Months - NC</t>
  </si>
  <si>
    <t>W6075 - Fines and reg. fees received</t>
  </si>
  <si>
    <t>42400 - Disabled - Other Employee Entitlements Payable After 12 Months - NC</t>
  </si>
  <si>
    <t>W5540 - Other payments</t>
  </si>
  <si>
    <t>W6475 - Other payments</t>
  </si>
  <si>
    <t>85260 - Capital Grants to General Government Sector Departments - Outside Portfolio</t>
  </si>
  <si>
    <t>Y6540 - Bad and doubtful debts - fines &amp; reg fees received</t>
  </si>
  <si>
    <t>89325 - Bad Debts - from transactions - Fines and Regulatory Fees</t>
  </si>
  <si>
    <t>;</t>
  </si>
  <si>
    <t>Variance ($)</t>
  </si>
  <si>
    <t>Variance (%)</t>
  </si>
  <si>
    <t>Receipts from Government</t>
  </si>
  <si>
    <t>Sale of Goods</t>
  </si>
  <si>
    <t>Sale of Goods Within Portfolio</t>
  </si>
  <si>
    <t>Sale of Goods Outside Portfolio</t>
  </si>
  <si>
    <t>Police Academy Chapel Hire</t>
  </si>
  <si>
    <t xml:space="preserve">These revenue for sales of services (other than grants and donations) including exchange of criminal history checks for Working with Children Trust and museum shop sales. </t>
  </si>
  <si>
    <t>Act</t>
  </si>
  <si>
    <t>Bud</t>
  </si>
  <si>
    <t>var</t>
  </si>
  <si>
    <t>Private Donations</t>
  </si>
  <si>
    <t>Other Grants From Private Sector</t>
  </si>
  <si>
    <t>Budget</t>
  </si>
  <si>
    <t>Actual</t>
  </si>
  <si>
    <t>Grants to Households and Persons in cash</t>
  </si>
  <si>
    <t>Accumulated surplus/(deficit)</t>
  </si>
  <si>
    <t>Transactions with owners in their capacity as owners</t>
  </si>
  <si>
    <t>Contributions by owners</t>
  </si>
  <si>
    <t>Opening balance</t>
  </si>
  <si>
    <t>Asset revaluation reserve</t>
  </si>
  <si>
    <t>Employee expenses</t>
  </si>
  <si>
    <t xml:space="preserve">Non-financial physical assets classified as held for sale, including disposal group assets </t>
  </si>
  <si>
    <t xml:space="preserve">GST paid to or received from ATO </t>
  </si>
  <si>
    <t>Statement of Changes in Equity</t>
  </si>
  <si>
    <t>Comprehensive Operating Statement</t>
  </si>
  <si>
    <r>
      <t>PRD Report Location</t>
    </r>
    <r>
      <rPr>
        <sz val="8"/>
        <color indexed="8"/>
        <rFont val="Arial"/>
        <family val="2"/>
      </rPr>
      <t xml:space="preserve">: </t>
    </r>
    <r>
      <rPr>
        <i/>
        <sz val="8"/>
        <color indexed="8"/>
        <rFont val="Arial"/>
        <family val="2"/>
      </rPr>
      <t>Quarterly / Mid Year Reporting &gt; Entity Analysis (Departmental) &gt; Departmental OS Expanded</t>
    </r>
  </si>
  <si>
    <t>2015-16</t>
  </si>
  <si>
    <t>JUN-16</t>
  </si>
  <si>
    <t>75800 - Other Fees Revenue</t>
  </si>
  <si>
    <t>75700 - Other Donations</t>
  </si>
  <si>
    <t>86000 - Other Operating Supplies and Consumables</t>
  </si>
  <si>
    <t>86300 - Other Services Charges</t>
  </si>
  <si>
    <t>Entity Description (Financial Reporting) is equal to 3150 - State Administration Unit - Police, 3216 - Office of the Chief Commissioner of Police</t>
  </si>
  <si>
    <t>Display Year is equal to 2015-16</t>
  </si>
  <si>
    <t>Display Month is equal to JUN-16</t>
  </si>
  <si>
    <t>Description is equal to Current Version</t>
  </si>
  <si>
    <t>Authority Description (Public Account) is equal to A200 - Total Authority without Cash Flow Adjustments</t>
  </si>
  <si>
    <t>Output Description (Financial Reporting) is equal to D100 - Total Outputs and Sub-outputs</t>
  </si>
  <si>
    <t>Related Party Code is between 0000 and 9999</t>
  </si>
  <si>
    <r>
      <t>PRD Report Location</t>
    </r>
    <r>
      <rPr>
        <sz val="8"/>
        <color indexed="8"/>
        <rFont val="Arial"/>
        <family val="2"/>
      </rPr>
      <t xml:space="preserve">: </t>
    </r>
    <r>
      <rPr>
        <i/>
        <sz val="8"/>
        <color indexed="8"/>
        <rFont val="Arial"/>
        <family val="2"/>
      </rPr>
      <t>Quarterly / Mid Year Reporting &gt; Entity Analysis (Departmental) &gt; Departmental CF</t>
    </r>
  </si>
  <si>
    <t>Authority Description (Public Account) is equal to A100 - Total Authority</t>
  </si>
  <si>
    <t>Entity Description (Financial Reporting) is equal to 3216 - Office of the Chief Commissioner of Police</t>
  </si>
  <si>
    <t>as at 30 June 2016</t>
  </si>
  <si>
    <t>for the financial year ended 30 June 2016</t>
  </si>
  <si>
    <t>2015-16 Restated Budget OB</t>
  </si>
  <si>
    <t>35201 - Long Service Leave expected to settle after 12 Months (AFR only) - C</t>
  </si>
  <si>
    <t>35210 - Current Annual Leave On-costs Expected to Settle Within 12 Months (AFR only) - C</t>
  </si>
  <si>
    <t>35211 - Current Annual Leave On-costs Expected to Settle After 12 Months (AFR only) - C</t>
  </si>
  <si>
    <t>42251 - Non current on-costs after 12 months (AFR only) - NC</t>
  </si>
  <si>
    <t>75180 - Capital Grants From PFCs - Outside Portfolio</t>
  </si>
  <si>
    <t>Description is equal to 2015-16 Restated Budget OB</t>
  </si>
  <si>
    <t>Time run: 27/7/2016 10:47:13 AM</t>
  </si>
  <si>
    <r>
      <t>PRD Report Location</t>
    </r>
    <r>
      <rPr>
        <sz val="8"/>
        <color theme="1"/>
        <rFont val="Arial"/>
        <family val="2"/>
      </rPr>
      <t xml:space="preserve">: </t>
    </r>
    <r>
      <rPr>
        <i/>
        <sz val="8"/>
        <color theme="1"/>
        <rFont val="Arial"/>
        <family val="2"/>
      </rPr>
      <t>Estimates &gt; Entity Analysis (Departmental) &gt; Departmental CF Expanded</t>
    </r>
  </si>
  <si>
    <r>
      <rPr>
        <b/>
        <sz val="9"/>
        <color theme="1"/>
        <rFont val="Helvetica"/>
      </rPr>
      <t>PRD Report Location</t>
    </r>
    <r>
      <rPr>
        <sz val="9"/>
        <color theme="1"/>
        <rFont val="Helvetica"/>
      </rPr>
      <t xml:space="preserve">: </t>
    </r>
    <r>
      <rPr>
        <i/>
        <sz val="9"/>
        <color theme="1"/>
        <rFont val="Helvetica"/>
      </rPr>
      <t>Quarterly / Mid Year Reporting &gt; Entity Analysis (Departmental) &gt; Departmental BS</t>
    </r>
  </si>
  <si>
    <r>
      <rPr>
        <sz val="8"/>
        <color theme="1"/>
        <rFont val="Calibri"/>
        <family val="2"/>
      </rPr>
      <t xml:space="preserve">Description is equal to </t>
    </r>
    <r>
      <rPr>
        <b/>
        <sz val="8"/>
        <color theme="1"/>
        <rFont val="Calibri"/>
        <family val="2"/>
      </rPr>
      <t>Current Version</t>
    </r>
  </si>
  <si>
    <r>
      <rPr>
        <sz val="8"/>
        <color theme="1"/>
        <rFont val="Calibri"/>
        <family val="2"/>
      </rPr>
      <t xml:space="preserve">Display Year is equal to </t>
    </r>
    <r>
      <rPr>
        <b/>
        <sz val="8"/>
        <color theme="1"/>
        <rFont val="Calibri"/>
        <family val="2"/>
      </rPr>
      <t>2015-16</t>
    </r>
  </si>
  <si>
    <r>
      <rPr>
        <sz val="8"/>
        <color theme="1"/>
        <rFont val="Calibri"/>
        <family val="2"/>
      </rPr>
      <t xml:space="preserve">Display Month is equal to </t>
    </r>
    <r>
      <rPr>
        <b/>
        <sz val="8"/>
        <color theme="1"/>
        <rFont val="Calibri"/>
        <family val="2"/>
      </rPr>
      <t>JUN-16</t>
    </r>
  </si>
  <si>
    <r>
      <rPr>
        <sz val="8"/>
        <color theme="1"/>
        <rFont val="Calibri"/>
        <family val="2"/>
      </rPr>
      <t xml:space="preserve">Authority Description (Public Account) is equal to </t>
    </r>
    <r>
      <rPr>
        <b/>
        <sz val="8"/>
        <color theme="1"/>
        <rFont val="Calibri"/>
        <family val="2"/>
      </rPr>
      <t>A200 - Total Authority without Cash Flow Adjustments</t>
    </r>
  </si>
  <si>
    <r>
      <rPr>
        <sz val="8"/>
        <color theme="1"/>
        <rFont val="Calibri"/>
        <family val="2"/>
      </rPr>
      <t xml:space="preserve">Output Description (Financial Reporting) is equal to </t>
    </r>
    <r>
      <rPr>
        <b/>
        <sz val="8"/>
        <color theme="1"/>
        <rFont val="Calibri"/>
        <family val="2"/>
      </rPr>
      <t>D100 - Total Outputs and Sub-outputs</t>
    </r>
  </si>
  <si>
    <r>
      <rPr>
        <sz val="8"/>
        <color theme="1"/>
        <rFont val="Calibri"/>
        <family val="2"/>
      </rPr>
      <t xml:space="preserve">Entity Description (Financial Reporting) is equal to </t>
    </r>
    <r>
      <rPr>
        <b/>
        <sz val="8"/>
        <color theme="1"/>
        <rFont val="Calibri"/>
        <family val="2"/>
      </rPr>
      <t>3150 - State Administration Unit - Police</t>
    </r>
    <r>
      <rPr>
        <sz val="8"/>
        <color theme="1"/>
        <rFont val="Calibri"/>
        <family val="2"/>
      </rPr>
      <t xml:space="preserve"> , </t>
    </r>
    <r>
      <rPr>
        <b/>
        <sz val="8"/>
        <color theme="1"/>
        <rFont val="Calibri"/>
        <family val="2"/>
      </rPr>
      <t>3216 - Office of the Chief Commissioner of Police</t>
    </r>
  </si>
  <si>
    <r>
      <rPr>
        <sz val="8"/>
        <color theme="1"/>
        <rFont val="Calibri"/>
        <family val="2"/>
      </rPr>
      <t xml:space="preserve">Related Party Code is between </t>
    </r>
    <r>
      <rPr>
        <b/>
        <sz val="8"/>
        <color theme="1"/>
        <rFont val="Calibri"/>
        <family val="2"/>
      </rPr>
      <t>0000</t>
    </r>
    <r>
      <rPr>
        <sz val="8"/>
        <color theme="1"/>
        <rFont val="Calibri"/>
        <family val="2"/>
      </rPr>
      <t xml:space="preserve"> and </t>
    </r>
    <r>
      <rPr>
        <b/>
        <sz val="8"/>
        <color theme="1"/>
        <rFont val="Calibri"/>
        <family val="2"/>
      </rPr>
      <t>9999</t>
    </r>
  </si>
  <si>
    <t>Time run: 23/8/2016 5:52:04 PM</t>
  </si>
  <si>
    <t>Time run: 23/8/2016 5:55:46 PM</t>
  </si>
  <si>
    <t>Time run: 24/8/2016 10:32:55 AM</t>
  </si>
  <si>
    <t>Net result</t>
  </si>
  <si>
    <t>Other economic flows - other comprehensive income</t>
  </si>
  <si>
    <t>Changes in physical asset revaluation surplus</t>
  </si>
  <si>
    <t>Total other economic flows - other comprehensive income</t>
  </si>
  <si>
    <t>Other Operating Expenses</t>
  </si>
  <si>
    <t>Interest and other costs of finance paid</t>
  </si>
  <si>
    <t>Owner contributions</t>
  </si>
  <si>
    <t>Proceeds from borrowings</t>
  </si>
  <si>
    <t>2015-16 BUDGET PORTFOLIO OUTCOMES - VICTORIA POLICE</t>
  </si>
  <si>
    <t>for the Year Ended 30 June 2016</t>
  </si>
  <si>
    <t>$'000</t>
  </si>
  <si>
    <t xml:space="preserve"> (%)</t>
  </si>
  <si>
    <t>Variance</t>
  </si>
  <si>
    <t>($)</t>
  </si>
  <si>
    <t>The budget outcome provides comparisons between the actual financial statements and the published budget papers for the financial year. 
The budget portfolio outcome statements are comprised of the comprehensive operating statement, balance sheet, cashflow statement, administered items and changes in equity.
The budget portfolio outcome statements are not subject to audit by the Victorian Auditor-General’s Office, and are not prepared on the same basis as Victoria Police’s financial statements.</t>
  </si>
  <si>
    <t xml:space="preserve">Sale of goods and services </t>
  </si>
  <si>
    <t>Total assets</t>
  </si>
  <si>
    <t>Total liabilities</t>
  </si>
  <si>
    <t>Net assets</t>
  </si>
  <si>
    <t>Accumulated surplus</t>
  </si>
  <si>
    <t>Physical assets revaluation surplus</t>
  </si>
  <si>
    <t>Contributed capital</t>
  </si>
  <si>
    <t>Total equity</t>
  </si>
  <si>
    <t>Net cash flows from/(used in) operating activities</t>
  </si>
  <si>
    <t>Net cash provided by/(used in) investing activities</t>
  </si>
  <si>
    <t>Net cash flows from/(used in) financing activities</t>
  </si>
  <si>
    <t>Other cash receipts</t>
  </si>
  <si>
    <t>Proceedings from borrowings and finance leases</t>
  </si>
  <si>
    <t xml:space="preserve">Net result </t>
  </si>
  <si>
    <t xml:space="preserve">Net assets </t>
  </si>
  <si>
    <t>Closing balance</t>
  </si>
  <si>
    <r>
      <rPr>
        <b/>
        <sz val="10"/>
        <rFont val="Calibri"/>
        <family val="2"/>
        <scheme val="minor"/>
      </rPr>
      <t xml:space="preserve">Source: </t>
    </r>
    <r>
      <rPr>
        <sz val="10"/>
        <rFont val="Calibri"/>
        <family val="2"/>
        <scheme val="minor"/>
      </rPr>
      <t>Annual Report Victoria Police (http://www.police.vic.gov.au/content.asp?Document_ID=49)</t>
    </r>
  </si>
  <si>
    <r>
      <rPr>
        <b/>
        <sz val="10"/>
        <rFont val="Calibri"/>
        <family val="2"/>
        <scheme val="minor"/>
      </rPr>
      <t>Source:</t>
    </r>
    <r>
      <rPr>
        <sz val="10"/>
        <rFont val="Calibri"/>
        <family val="2"/>
        <scheme val="minor"/>
      </rPr>
      <t xml:space="preserve"> Annual Report Victoria Police (http://www.police.vic.gov.au/content.asp?Document_ID=49)</t>
    </r>
  </si>
  <si>
    <r>
      <rPr>
        <b/>
        <sz val="11"/>
        <rFont val="Calibri"/>
        <family val="2"/>
        <scheme val="minor"/>
      </rPr>
      <t xml:space="preserve">Source: </t>
    </r>
    <r>
      <rPr>
        <sz val="11"/>
        <rFont val="Calibri"/>
        <family val="2"/>
        <scheme val="minor"/>
      </rPr>
      <t>Annual Report Victoria Police (http://www.police.vic.gov.au/content.asp?Document_ID=49)</t>
    </r>
  </si>
  <si>
    <r>
      <rPr>
        <b/>
        <sz val="10"/>
        <rFont val="Calibri"/>
        <family val="2"/>
        <scheme val="minor"/>
      </rPr>
      <t xml:space="preserve">Published: </t>
    </r>
    <r>
      <rPr>
        <sz val="10"/>
        <rFont val="Calibri"/>
        <family val="2"/>
        <scheme val="minor"/>
      </rPr>
      <t>27 October 2016</t>
    </r>
  </si>
  <si>
    <r>
      <rPr>
        <b/>
        <sz val="11"/>
        <rFont val="Calibri"/>
        <family val="2"/>
        <scheme val="minor"/>
      </rPr>
      <t xml:space="preserve">Published: </t>
    </r>
    <r>
      <rPr>
        <sz val="11"/>
        <rFont val="Calibri"/>
        <family val="2"/>
        <scheme val="minor"/>
      </rPr>
      <t>27 October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</si>
</sst>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Red]\-&quot;$&quot;#,##0.00"/>
    <numFmt numFmtId="43" formatCode="_-* #,##0.00_-;\-* #,##0.00_-;_-* &quot;-&quot;??_-;_-@_-"/>
    <numFmt numFmtId="164" formatCode="#,##0,"/>
    <numFmt numFmtId="165" formatCode="#,##0,;\(#,##0,\)"/>
    <numFmt numFmtId="166" formatCode="#,##0.0"/>
    <numFmt numFmtId="167" formatCode="#,##0,000_);\(#,##0,000\)"/>
    <numFmt numFmtId="168" formatCode="#,##0_ ;[Red]\-#,##0\ "/>
    <numFmt numFmtId="169" formatCode="#,##0;\(#,##0\)"/>
    <numFmt numFmtId="170" formatCode="#,##0.0_);[Red]\(#,##0.0\)"/>
    <numFmt numFmtId="171" formatCode="#,##0.00000000000000000000"/>
  </numFmts>
  <fonts count="65" x14ac:knownFonts="1">
    <font>
      <sz val="10"/>
      <name val="Arial"/>
    </font>
    <font>
      <sz val="11"/>
      <color theme="1"/>
      <name val="Calibri"/>
      <family val="2"/>
      <scheme val="minor"/>
    </font>
    <font>
      <sz val="10"/>
      <name val="Arial"/>
      <family val="2"/>
    </font>
    <font>
      <b/>
      <sz val="10"/>
      <name val="Arial"/>
      <family val="2"/>
    </font>
    <font>
      <sz val="10"/>
      <name val="Helv"/>
      <family val="2"/>
    </font>
    <font>
      <b/>
      <sz val="10"/>
      <name val="Arial"/>
      <family val="2"/>
    </font>
    <font>
      <sz val="8"/>
      <name val="Arial"/>
      <family val="2"/>
    </font>
    <font>
      <sz val="10"/>
      <name val="Arial"/>
      <family val="2"/>
    </font>
    <font>
      <sz val="9"/>
      <name val="Arial"/>
      <family val="2"/>
    </font>
    <font>
      <b/>
      <sz val="8"/>
      <name val="Arial"/>
      <family val="2"/>
    </font>
    <font>
      <b/>
      <u/>
      <sz val="10"/>
      <name val="Arial"/>
      <family val="2"/>
    </font>
    <font>
      <sz val="8"/>
      <name val="Arial"/>
      <family val="2"/>
    </font>
    <font>
      <sz val="9"/>
      <name val="Arial"/>
      <family val="2"/>
    </font>
    <font>
      <b/>
      <sz val="9"/>
      <name val="Arial"/>
      <family val="2"/>
    </font>
    <font>
      <sz val="10"/>
      <name val="Arial"/>
      <family val="2"/>
    </font>
    <font>
      <b/>
      <u/>
      <sz val="10"/>
      <name val="Arial"/>
      <family val="2"/>
    </font>
    <font>
      <sz val="10"/>
      <name val="Arial"/>
      <family val="2"/>
    </font>
    <font>
      <b/>
      <sz val="9"/>
      <color theme="1"/>
      <name val="Helvetica"/>
    </font>
    <font>
      <sz val="9"/>
      <color theme="1"/>
      <name val="Helvetica"/>
    </font>
    <font>
      <i/>
      <sz val="9"/>
      <color theme="1"/>
      <name val="Helvetica"/>
    </font>
    <font>
      <sz val="8"/>
      <color theme="1"/>
      <name val="Calibri"/>
      <family val="2"/>
    </font>
    <font>
      <b/>
      <sz val="8"/>
      <color theme="1"/>
      <name val="Calibri"/>
      <family val="2"/>
    </font>
    <font>
      <sz val="8"/>
      <color rgb="FF333399"/>
      <name val="Calibri"/>
      <family val="2"/>
    </font>
    <font>
      <sz val="10"/>
      <name val="Arial"/>
      <family val="2"/>
    </font>
    <font>
      <b/>
      <i/>
      <sz val="9"/>
      <name val="Arial"/>
      <family val="2"/>
    </font>
    <font>
      <i/>
      <sz val="9"/>
      <name val="Arial"/>
      <family val="2"/>
    </font>
    <font>
      <b/>
      <sz val="10"/>
      <color rgb="FF333399"/>
      <name val="Arial"/>
      <family val="2"/>
    </font>
    <font>
      <sz val="8"/>
      <color theme="1"/>
      <name val="Arial"/>
      <family val="2"/>
    </font>
    <font>
      <sz val="8"/>
      <color rgb="FF333399"/>
      <name val="Arial"/>
      <family val="2"/>
    </font>
    <font>
      <b/>
      <sz val="8"/>
      <color theme="1"/>
      <name val="Arial"/>
      <family val="2"/>
    </font>
    <font>
      <sz val="8"/>
      <color indexed="8"/>
      <name val="Arial"/>
      <family val="2"/>
    </font>
    <font>
      <i/>
      <sz val="8"/>
      <color indexed="8"/>
      <name val="Arial"/>
      <family val="2"/>
    </font>
    <font>
      <sz val="8"/>
      <color rgb="FF000000"/>
      <name val="Tahoma"/>
      <family val="2"/>
    </font>
    <font>
      <sz val="8"/>
      <color rgb="FFFF0000"/>
      <name val="Tahoma"/>
      <family val="2"/>
    </font>
    <font>
      <b/>
      <sz val="8"/>
      <color rgb="FF000000"/>
      <name val="Tahoma"/>
      <family val="2"/>
    </font>
    <font>
      <b/>
      <sz val="8"/>
      <color rgb="FFFF0000"/>
      <name val="Tahoma"/>
      <family val="2"/>
    </font>
    <font>
      <i/>
      <sz val="8"/>
      <color theme="1"/>
      <name val="Arial"/>
      <family val="2"/>
    </font>
    <font>
      <sz val="11"/>
      <color theme="1"/>
      <name val="Calibri"/>
      <family val="2"/>
    </font>
    <font>
      <sz val="11"/>
      <color theme="1"/>
      <name val="Calibri"/>
      <family val="2"/>
    </font>
    <font>
      <b/>
      <sz val="10"/>
      <color rgb="FF333399"/>
      <name val="Calibri"/>
      <family val="2"/>
    </font>
    <font>
      <sz val="8"/>
      <color rgb="FF333399"/>
      <name val="Calibri"/>
      <family val="2"/>
    </font>
    <font>
      <b/>
      <sz val="8"/>
      <color theme="1"/>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8"/>
      <color rgb="FF0000FF"/>
      <name val="Calibri"/>
      <family val="2"/>
      <scheme val="minor"/>
    </font>
    <font>
      <u/>
      <sz val="8"/>
      <color rgb="FF800080"/>
      <name val="Calibri"/>
      <family val="2"/>
      <scheme val="minor"/>
    </font>
    <font>
      <sz val="10"/>
      <name val="Calibri"/>
      <family val="2"/>
      <scheme val="minor"/>
    </font>
    <font>
      <sz val="11"/>
      <name val="Calibri"/>
      <family val="2"/>
      <scheme val="minor"/>
    </font>
    <font>
      <b/>
      <sz val="11"/>
      <name val="Arial"/>
      <family val="2"/>
    </font>
    <font>
      <b/>
      <sz val="10"/>
      <name val="Calibri"/>
      <family val="2"/>
      <scheme val="minor"/>
    </font>
    <font>
      <b/>
      <sz val="11"/>
      <name val="Calibri"/>
      <family val="2"/>
      <scheme val="minor"/>
    </font>
  </fonts>
  <fills count="45">
    <fill>
      <patternFill patternType="none"/>
    </fill>
    <fill>
      <patternFill patternType="gray125"/>
    </fill>
    <fill>
      <patternFill patternType="solid">
        <fgColor indexed="15"/>
        <bgColor indexed="64"/>
      </patternFill>
    </fill>
    <fill>
      <patternFill patternType="solid">
        <fgColor indexed="22"/>
        <bgColor indexed="64"/>
      </patternFill>
    </fill>
    <fill>
      <patternFill patternType="solid">
        <fgColor indexed="14"/>
        <bgColor indexed="64"/>
      </patternFill>
    </fill>
    <fill>
      <patternFill patternType="solid">
        <fgColor indexed="43"/>
        <bgColor indexed="64"/>
      </patternFill>
    </fill>
    <fill>
      <patternFill patternType="solid">
        <fgColor rgb="FFD5D9E2"/>
      </patternFill>
    </fill>
    <fill>
      <patternFill patternType="solid">
        <fgColor rgb="FFF9F9F9"/>
      </patternFill>
    </fill>
    <fill>
      <patternFill patternType="solid">
        <fgColor rgb="FFEDEFF3"/>
        <bgColor indexed="64"/>
      </patternFill>
    </fill>
    <fill>
      <patternFill patternType="solid">
        <fgColor rgb="FFD5DAE2"/>
        <bgColor indexed="64"/>
      </patternFill>
    </fill>
    <fill>
      <patternFill patternType="solid">
        <fgColor rgb="FFFFFFFF"/>
        <bgColor indexed="64"/>
      </patternFill>
    </fill>
    <fill>
      <patternFill patternType="solid">
        <fgColor rgb="FFFFFF00"/>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959595"/>
      </left>
      <right/>
      <top style="thin">
        <color rgb="FF959595"/>
      </top>
      <bottom/>
      <diagonal/>
    </border>
    <border>
      <left style="thin">
        <color rgb="FF959595"/>
      </left>
      <right/>
      <top/>
      <bottom/>
      <diagonal/>
    </border>
    <border>
      <left style="thin">
        <color rgb="FF959595"/>
      </left>
      <right style="thin">
        <color rgb="FF959595"/>
      </right>
      <top style="thin">
        <color rgb="FF959595"/>
      </top>
      <bottom/>
      <diagonal/>
    </border>
    <border>
      <left style="thin">
        <color rgb="FF959595"/>
      </left>
      <right/>
      <top style="thin">
        <color rgb="FF959595"/>
      </top>
      <bottom style="thin">
        <color rgb="FF959595"/>
      </bottom>
      <diagonal/>
    </border>
    <border>
      <left style="thin">
        <color rgb="FF959595"/>
      </left>
      <right style="thin">
        <color rgb="FF959595"/>
      </right>
      <top style="thin">
        <color rgb="FF959595"/>
      </top>
      <bottom style="thin">
        <color rgb="FF959595"/>
      </bottom>
      <diagonal/>
    </border>
    <border>
      <left style="thin">
        <color indexed="8"/>
      </left>
      <right/>
      <top style="thin">
        <color indexed="8"/>
      </top>
      <bottom/>
      <diagonal/>
    </border>
    <border>
      <left/>
      <right/>
      <top/>
      <bottom style="thick">
        <color rgb="FF6666CC"/>
      </bottom>
      <diagonal/>
    </border>
    <border>
      <left/>
      <right/>
      <top style="thick">
        <color rgb="FF6666CC"/>
      </top>
      <bottom style="thick">
        <color rgb="FF6666CC"/>
      </bottom>
      <diagonal/>
    </border>
    <border>
      <left/>
      <right/>
      <top style="thick">
        <color rgb="FF6666CC"/>
      </top>
      <bottom/>
      <diagonal/>
    </border>
    <border>
      <left style="thin">
        <color rgb="FF000000"/>
      </left>
      <right/>
      <top style="thin">
        <color rgb="FF000000"/>
      </top>
      <bottom/>
      <diagonal/>
    </border>
    <border>
      <left style="medium">
        <color rgb="FF959595"/>
      </left>
      <right/>
      <top style="thin">
        <color rgb="FF000000"/>
      </top>
      <bottom style="medium">
        <color rgb="FF959595"/>
      </bottom>
      <diagonal/>
    </border>
    <border>
      <left/>
      <right style="thin">
        <color rgb="FF000000"/>
      </right>
      <top style="thin">
        <color rgb="FF000000"/>
      </top>
      <bottom style="medium">
        <color rgb="FF959595"/>
      </bottom>
      <diagonal/>
    </border>
    <border>
      <left style="thin">
        <color rgb="FF000000"/>
      </left>
      <right/>
      <top/>
      <bottom/>
      <diagonal/>
    </border>
    <border>
      <left style="medium">
        <color rgb="FF959595"/>
      </left>
      <right style="thin">
        <color rgb="FF000000"/>
      </right>
      <top style="medium">
        <color rgb="FF959595"/>
      </top>
      <bottom style="thin">
        <color rgb="FF000000"/>
      </bottom>
      <diagonal/>
    </border>
    <border>
      <left style="thin">
        <color rgb="FF000000"/>
      </left>
      <right style="thin">
        <color rgb="FF000000"/>
      </right>
      <top style="medium">
        <color rgb="FF959595"/>
      </top>
      <bottom style="thin">
        <color rgb="FF000000"/>
      </bottom>
      <diagonal/>
    </border>
    <border>
      <left style="medium">
        <color rgb="FF959595"/>
      </left>
      <right/>
      <top style="medium">
        <color rgb="FF959595"/>
      </top>
      <bottom style="medium">
        <color rgb="FF959595"/>
      </bottom>
      <diagonal/>
    </border>
    <border>
      <left/>
      <right style="thin">
        <color rgb="FF000000"/>
      </right>
      <top style="medium">
        <color rgb="FF959595"/>
      </top>
      <bottom style="medium">
        <color rgb="FF959595"/>
      </bottom>
      <diagonal/>
    </border>
    <border>
      <left/>
      <right/>
      <top style="thin">
        <color rgb="FF000000"/>
      </top>
      <bottom style="medium">
        <color rgb="FF959595"/>
      </bottom>
      <diagonal/>
    </border>
    <border>
      <left/>
      <right style="medium">
        <color rgb="FF959595"/>
      </right>
      <top style="thin">
        <color rgb="FF000000"/>
      </top>
      <bottom style="medium">
        <color rgb="FF959595"/>
      </bottom>
      <diagonal/>
    </border>
    <border>
      <left/>
      <right/>
      <top style="medium">
        <color rgb="FF959595"/>
      </top>
      <bottom style="medium">
        <color rgb="FF959595"/>
      </bottom>
      <diagonal/>
    </border>
    <border>
      <left/>
      <right style="medium">
        <color rgb="FF959595"/>
      </right>
      <top style="medium">
        <color rgb="FF959595"/>
      </top>
      <bottom style="medium">
        <color rgb="FF959595"/>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959595"/>
      </top>
      <bottom style="thin">
        <color rgb="FF959595"/>
      </bottom>
      <diagonal/>
    </border>
    <border>
      <left/>
      <right style="thin">
        <color rgb="FF959595"/>
      </right>
      <top style="thin">
        <color rgb="FF959595"/>
      </top>
      <bottom style="thin">
        <color rgb="FF959595"/>
      </bottom>
      <diagonal/>
    </border>
    <border>
      <left/>
      <right/>
      <top style="medium">
        <color indexed="64"/>
      </top>
      <bottom/>
      <diagonal/>
    </border>
    <border>
      <left/>
      <right/>
      <top style="thin">
        <color indexed="64"/>
      </top>
      <bottom style="medium">
        <color indexed="64"/>
      </bottom>
      <diagonal/>
    </border>
    <border>
      <left/>
      <right/>
      <top/>
      <bottom style="medium">
        <color indexed="64"/>
      </bottom>
      <diagonal/>
    </border>
  </borders>
  <cellStyleXfs count="48">
    <xf numFmtId="0" fontId="0" fillId="0" borderId="0"/>
    <xf numFmtId="43" fontId="23" fillId="0" borderId="0" applyFont="0" applyFill="0" applyBorder="0" applyAlignment="0" applyProtection="0"/>
    <xf numFmtId="0" fontId="37" fillId="0" borderId="0"/>
    <xf numFmtId="0" fontId="38" fillId="0" borderId="0"/>
    <xf numFmtId="0" fontId="42" fillId="0" borderId="0" applyNumberFormat="0" applyFill="0" applyBorder="0" applyAlignment="0" applyProtection="0"/>
    <xf numFmtId="0" fontId="43" fillId="0" borderId="31" applyNumberFormat="0" applyFill="0" applyAlignment="0" applyProtection="0"/>
    <xf numFmtId="0" fontId="44" fillId="0" borderId="32" applyNumberFormat="0" applyFill="0" applyAlignment="0" applyProtection="0"/>
    <xf numFmtId="0" fontId="45" fillId="0" borderId="33" applyNumberFormat="0" applyFill="0" applyAlignment="0" applyProtection="0"/>
    <xf numFmtId="0" fontId="45" fillId="0" borderId="0" applyNumberFormat="0" applyFill="0" applyBorder="0" applyAlignment="0" applyProtection="0"/>
    <xf numFmtId="0" fontId="46" fillId="13" borderId="0" applyNumberFormat="0" applyBorder="0" applyAlignment="0" applyProtection="0"/>
    <xf numFmtId="0" fontId="47" fillId="14" borderId="0" applyNumberFormat="0" applyBorder="0" applyAlignment="0" applyProtection="0"/>
    <xf numFmtId="0" fontId="48" fillId="15" borderId="0" applyNumberFormat="0" applyBorder="0" applyAlignment="0" applyProtection="0"/>
    <xf numFmtId="0" fontId="49" fillId="16" borderId="34" applyNumberFormat="0" applyAlignment="0" applyProtection="0"/>
    <xf numFmtId="0" fontId="50" fillId="17" borderId="35" applyNumberFormat="0" applyAlignment="0" applyProtection="0"/>
    <xf numFmtId="0" fontId="51" fillId="17" borderId="34" applyNumberFormat="0" applyAlignment="0" applyProtection="0"/>
    <xf numFmtId="0" fontId="52" fillId="0" borderId="36" applyNumberFormat="0" applyFill="0" applyAlignment="0" applyProtection="0"/>
    <xf numFmtId="0" fontId="53" fillId="18" borderId="37"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39" applyNumberFormat="0" applyFill="0" applyAlignment="0" applyProtection="0"/>
    <xf numFmtId="0" fontId="5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7" fillId="31" borderId="0" applyNumberFormat="0" applyBorder="0" applyAlignment="0" applyProtection="0"/>
    <xf numFmtId="0" fontId="5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7" fillId="35" borderId="0" applyNumberFormat="0" applyBorder="0" applyAlignment="0" applyProtection="0"/>
    <xf numFmtId="0" fontId="57"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7" fillId="43" borderId="0" applyNumberFormat="0" applyBorder="0" applyAlignment="0" applyProtection="0"/>
    <xf numFmtId="0" fontId="1" fillId="0" borderId="0"/>
    <xf numFmtId="0" fontId="1" fillId="19" borderId="38" applyNumberFormat="0" applyFont="0" applyAlignment="0" applyProtection="0"/>
    <xf numFmtId="0" fontId="58" fillId="0" borderId="0" applyNumberFormat="0" applyFill="0" applyBorder="0" applyAlignment="0" applyProtection="0"/>
    <xf numFmtId="0" fontId="59" fillId="0" borderId="0" applyNumberFormat="0" applyFill="0" applyBorder="0" applyAlignment="0" applyProtection="0"/>
  </cellStyleXfs>
  <cellXfs count="279">
    <xf numFmtId="0" fontId="0" fillId="0" borderId="0" xfId="0"/>
    <xf numFmtId="0" fontId="3" fillId="0" borderId="0" xfId="0" applyFont="1"/>
    <xf numFmtId="164" fontId="5" fillId="0" borderId="2" xfId="0" applyNumberFormat="1" applyFont="1" applyBorder="1" applyAlignment="1">
      <alignment horizontal="center"/>
    </xf>
    <xf numFmtId="0" fontId="5" fillId="0" borderId="0" xfId="0" applyFont="1"/>
    <xf numFmtId="0" fontId="6" fillId="0" borderId="0" xfId="0" applyFont="1" applyFill="1" applyAlignment="1">
      <alignment horizontal="left" wrapText="1" indent="2"/>
    </xf>
    <xf numFmtId="0" fontId="7" fillId="0" borderId="0" xfId="0" applyFont="1"/>
    <xf numFmtId="0" fontId="6" fillId="0" borderId="0" xfId="0" applyFont="1"/>
    <xf numFmtId="0" fontId="9" fillId="0" borderId="0" xfId="0" applyFont="1"/>
    <xf numFmtId="0" fontId="5" fillId="0" borderId="0" xfId="0" applyFont="1" applyAlignment="1">
      <alignment horizontal="left"/>
    </xf>
    <xf numFmtId="164" fontId="2" fillId="0" borderId="0" xfId="0" applyNumberFormat="1" applyFont="1"/>
    <xf numFmtId="0" fontId="4" fillId="0" borderId="0" xfId="0" applyFont="1"/>
    <xf numFmtId="164" fontId="2" fillId="0" borderId="0" xfId="0" applyNumberFormat="1" applyFont="1" applyFill="1"/>
    <xf numFmtId="0" fontId="5" fillId="0" borderId="1" xfId="0" quotePrefix="1" applyFont="1" applyBorder="1" applyAlignment="1">
      <alignment horizontal="left"/>
    </xf>
    <xf numFmtId="164" fontId="3" fillId="0" borderId="2" xfId="0" applyNumberFormat="1" applyFont="1" applyBorder="1" applyAlignment="1">
      <alignment horizontal="center"/>
    </xf>
    <xf numFmtId="165" fontId="2" fillId="0" borderId="0" xfId="0" applyNumberFormat="1" applyFont="1"/>
    <xf numFmtId="0" fontId="2" fillId="0" borderId="0" xfId="0" applyFont="1"/>
    <xf numFmtId="0" fontId="9" fillId="0" borderId="0" xfId="0" applyFont="1" applyFill="1"/>
    <xf numFmtId="0" fontId="8" fillId="0" borderId="0" xfId="0" applyFont="1"/>
    <xf numFmtId="0" fontId="10" fillId="0" borderId="0" xfId="0" applyFont="1"/>
    <xf numFmtId="0" fontId="13" fillId="0" borderId="0" xfId="0" applyFont="1"/>
    <xf numFmtId="0" fontId="0" fillId="3" borderId="0" xfId="0" applyFill="1"/>
    <xf numFmtId="168" fontId="0" fillId="0" borderId="0" xfId="0" applyNumberFormat="1"/>
    <xf numFmtId="3" fontId="0" fillId="0" borderId="0" xfId="0" applyNumberFormat="1"/>
    <xf numFmtId="168" fontId="0" fillId="3" borderId="0" xfId="0" applyNumberFormat="1" applyFill="1"/>
    <xf numFmtId="168" fontId="5" fillId="4" borderId="4" xfId="0" applyNumberFormat="1" applyFont="1" applyFill="1" applyBorder="1"/>
    <xf numFmtId="0" fontId="0" fillId="4" borderId="5" xfId="0" applyFill="1" applyBorder="1"/>
    <xf numFmtId="168" fontId="0" fillId="4" borderId="6" xfId="0" applyNumberFormat="1" applyFill="1" applyBorder="1"/>
    <xf numFmtId="0" fontId="0" fillId="4" borderId="7" xfId="0" applyFill="1" applyBorder="1"/>
    <xf numFmtId="168" fontId="0" fillId="4" borderId="7" xfId="0" applyNumberFormat="1" applyFill="1" applyBorder="1"/>
    <xf numFmtId="168" fontId="5" fillId="4" borderId="6" xfId="0" applyNumberFormat="1" applyFont="1" applyFill="1" applyBorder="1"/>
    <xf numFmtId="168" fontId="5" fillId="4" borderId="8" xfId="0" applyNumberFormat="1" applyFont="1" applyFill="1" applyBorder="1"/>
    <xf numFmtId="168" fontId="0" fillId="4" borderId="9" xfId="0" applyNumberFormat="1" applyFill="1" applyBorder="1"/>
    <xf numFmtId="168" fontId="7" fillId="0" borderId="0" xfId="0" applyNumberFormat="1" applyFont="1"/>
    <xf numFmtId="168" fontId="12" fillId="0" borderId="0" xfId="0" applyNumberFormat="1" applyFont="1" applyFill="1" applyAlignment="1">
      <alignment horizontal="right"/>
    </xf>
    <xf numFmtId="0" fontId="6" fillId="5" borderId="0" xfId="0" applyFont="1" applyFill="1" applyAlignment="1">
      <alignment horizontal="left" wrapText="1" indent="2"/>
    </xf>
    <xf numFmtId="167" fontId="13" fillId="2" borderId="3" xfId="0" applyNumberFormat="1" applyFont="1" applyFill="1" applyBorder="1" applyAlignment="1">
      <alignment horizontal="right"/>
    </xf>
    <xf numFmtId="0" fontId="5" fillId="0" borderId="1" xfId="0" applyNumberFormat="1" applyFont="1" applyBorder="1" applyAlignment="1">
      <alignment horizontal="center"/>
    </xf>
    <xf numFmtId="169" fontId="12" fillId="0" borderId="0" xfId="0" applyNumberFormat="1" applyFont="1" applyFill="1" applyAlignment="1">
      <alignment horizontal="right"/>
    </xf>
    <xf numFmtId="169" fontId="12" fillId="5" borderId="0" xfId="0" applyNumberFormat="1" applyFont="1" applyFill="1" applyAlignment="1">
      <alignment horizontal="right"/>
    </xf>
    <xf numFmtId="3" fontId="7" fillId="0" borderId="0" xfId="0" applyNumberFormat="1" applyFont="1"/>
    <xf numFmtId="0" fontId="14" fillId="0" borderId="0" xfId="0" applyFont="1"/>
    <xf numFmtId="168" fontId="14" fillId="0" borderId="0" xfId="0" applyNumberFormat="1" applyFont="1"/>
    <xf numFmtId="0" fontId="16" fillId="0" borderId="0" xfId="0" applyFont="1"/>
    <xf numFmtId="0" fontId="14" fillId="0" borderId="0" xfId="0" applyFont="1" applyBorder="1"/>
    <xf numFmtId="169" fontId="7" fillId="0" borderId="0" xfId="0" applyNumberFormat="1" applyFont="1" applyFill="1" applyBorder="1" applyAlignment="1">
      <alignment horizontal="right"/>
    </xf>
    <xf numFmtId="0" fontId="0" fillId="6" borderId="10" xfId="0" applyFill="1" applyBorder="1" applyAlignment="1">
      <alignment horizontal="left" vertical="top" wrapText="1"/>
    </xf>
    <xf numFmtId="0" fontId="0" fillId="6" borderId="11" xfId="0" applyFill="1" applyBorder="1" applyAlignment="1">
      <alignment horizontal="left" vertical="top" wrapText="1"/>
    </xf>
    <xf numFmtId="0" fontId="0" fillId="0" borderId="10" xfId="0" applyBorder="1" applyAlignment="1">
      <alignment horizontal="right" vertical="top" wrapText="1"/>
    </xf>
    <xf numFmtId="0" fontId="20" fillId="6" borderId="12" xfId="0" applyFont="1" applyFill="1" applyBorder="1" applyAlignment="1">
      <alignment horizontal="left" vertical="top" wrapText="1"/>
    </xf>
    <xf numFmtId="0" fontId="20" fillId="7" borderId="10" xfId="0" applyFont="1" applyFill="1" applyBorder="1" applyAlignment="1">
      <alignment horizontal="left" vertical="top" wrapText="1"/>
    </xf>
    <xf numFmtId="170" fontId="20" fillId="0" borderId="10" xfId="0" applyNumberFormat="1" applyFont="1" applyBorder="1" applyAlignment="1">
      <alignment horizontal="right" vertical="top" wrapText="1"/>
    </xf>
    <xf numFmtId="170" fontId="20" fillId="0" borderId="12" xfId="0" applyNumberFormat="1" applyFont="1" applyBorder="1" applyAlignment="1">
      <alignment horizontal="right" vertical="top" wrapText="1"/>
    </xf>
    <xf numFmtId="0" fontId="20" fillId="7" borderId="10" xfId="0" applyFont="1" applyFill="1" applyBorder="1" applyAlignment="1">
      <alignment horizontal="left" vertical="top" wrapText="1" indent="1"/>
    </xf>
    <xf numFmtId="0" fontId="20" fillId="7" borderId="10" xfId="0" applyFont="1" applyFill="1" applyBorder="1" applyAlignment="1">
      <alignment horizontal="left" vertical="top" wrapText="1" indent="2"/>
    </xf>
    <xf numFmtId="0" fontId="20" fillId="7" borderId="10" xfId="0" applyFont="1" applyFill="1" applyBorder="1" applyAlignment="1">
      <alignment horizontal="left" vertical="top" wrapText="1" indent="3"/>
    </xf>
    <xf numFmtId="0" fontId="20" fillId="7" borderId="10" xfId="0" applyFont="1" applyFill="1" applyBorder="1" applyAlignment="1">
      <alignment horizontal="left" vertical="top" wrapText="1" indent="4"/>
    </xf>
    <xf numFmtId="170" fontId="20" fillId="0" borderId="13" xfId="0" applyNumberFormat="1" applyFont="1" applyBorder="1" applyAlignment="1">
      <alignment horizontal="right" vertical="top" wrapText="1"/>
    </xf>
    <xf numFmtId="170" fontId="20" fillId="0" borderId="14" xfId="0" applyNumberFormat="1" applyFont="1" applyBorder="1" applyAlignment="1">
      <alignment horizontal="right" vertical="top" wrapText="1"/>
    </xf>
    <xf numFmtId="169" fontId="7" fillId="0" borderId="0" xfId="0" applyNumberFormat="1" applyFont="1"/>
    <xf numFmtId="171" fontId="0" fillId="0" borderId="0" xfId="0" applyNumberFormat="1"/>
    <xf numFmtId="10" fontId="13" fillId="2" borderId="3" xfId="0" applyNumberFormat="1" applyFont="1" applyFill="1" applyBorder="1" applyAlignment="1">
      <alignment horizontal="right"/>
    </xf>
    <xf numFmtId="10" fontId="12" fillId="0" borderId="0" xfId="0" applyNumberFormat="1" applyFont="1" applyFill="1" applyAlignment="1">
      <alignment horizontal="right"/>
    </xf>
    <xf numFmtId="10" fontId="12" fillId="5" borderId="0" xfId="0" applyNumberFormat="1" applyFont="1" applyFill="1" applyAlignment="1">
      <alignment horizontal="right"/>
    </xf>
    <xf numFmtId="17" fontId="0" fillId="0" borderId="0" xfId="0" applyNumberFormat="1"/>
    <xf numFmtId="4" fontId="0" fillId="0" borderId="0" xfId="0" applyNumberFormat="1"/>
    <xf numFmtId="0" fontId="0" fillId="0" borderId="15" xfId="0" applyBorder="1"/>
    <xf numFmtId="43" fontId="23" fillId="0" borderId="0" xfId="1" applyFont="1" applyFill="1"/>
    <xf numFmtId="0" fontId="27" fillId="0" borderId="0" xfId="0" applyFont="1"/>
    <xf numFmtId="0" fontId="27" fillId="0" borderId="19" xfId="0" applyFont="1" applyBorder="1" applyAlignment="1">
      <alignment horizontal="right" wrapText="1"/>
    </xf>
    <xf numFmtId="0" fontId="27" fillId="9" borderId="22" xfId="0" applyFont="1" applyFill="1" applyBorder="1" applyAlignment="1">
      <alignment horizontal="right" wrapText="1"/>
    </xf>
    <xf numFmtId="49" fontId="32" fillId="8" borderId="23" xfId="0" applyNumberFormat="1" applyFont="1" applyFill="1" applyBorder="1" applyAlignment="1">
      <alignment horizontal="left" vertical="top" wrapText="1"/>
    </xf>
    <xf numFmtId="0" fontId="32" fillId="8" borderId="24" xfId="0" applyFont="1" applyFill="1" applyBorder="1" applyAlignment="1">
      <alignment wrapText="1"/>
    </xf>
    <xf numFmtId="49" fontId="32" fillId="8" borderId="23" xfId="0" applyNumberFormat="1" applyFont="1" applyFill="1" applyBorder="1" applyAlignment="1">
      <alignment wrapText="1"/>
    </xf>
    <xf numFmtId="49" fontId="32" fillId="8" borderId="24" xfId="0" applyNumberFormat="1" applyFont="1" applyFill="1" applyBorder="1" applyAlignment="1">
      <alignment horizontal="left" vertical="top" wrapText="1"/>
    </xf>
    <xf numFmtId="170" fontId="32" fillId="10" borderId="23" xfId="0" applyNumberFormat="1" applyFont="1" applyFill="1" applyBorder="1" applyAlignment="1">
      <alignment horizontal="right" vertical="top" wrapText="1"/>
    </xf>
    <xf numFmtId="170" fontId="33" fillId="10" borderId="23" xfId="0" applyNumberFormat="1" applyFont="1" applyFill="1" applyBorder="1" applyAlignment="1">
      <alignment horizontal="right" vertical="top" wrapText="1"/>
    </xf>
    <xf numFmtId="49" fontId="32" fillId="8" borderId="24" xfId="0" applyNumberFormat="1" applyFont="1" applyFill="1" applyBorder="1" applyAlignment="1">
      <alignment horizontal="left" vertical="top" wrapText="1" indent="1"/>
    </xf>
    <xf numFmtId="49" fontId="32" fillId="8" borderId="24" xfId="0" applyNumberFormat="1" applyFont="1" applyFill="1" applyBorder="1" applyAlignment="1">
      <alignment horizontal="left" vertical="top" wrapText="1" indent="3"/>
    </xf>
    <xf numFmtId="49" fontId="32" fillId="8" borderId="24" xfId="0" applyNumberFormat="1" applyFont="1" applyFill="1" applyBorder="1" applyAlignment="1">
      <alignment horizontal="left" vertical="top" wrapText="1" indent="4"/>
    </xf>
    <xf numFmtId="49" fontId="32" fillId="8" borderId="24" xfId="0" applyNumberFormat="1" applyFont="1" applyFill="1" applyBorder="1" applyAlignment="1">
      <alignment horizontal="left" vertical="top" wrapText="1" indent="5"/>
    </xf>
    <xf numFmtId="0" fontId="32" fillId="10" borderId="23" xfId="0" applyFont="1" applyFill="1" applyBorder="1" applyAlignment="1">
      <alignment horizontal="right" vertical="top" wrapText="1"/>
    </xf>
    <xf numFmtId="49" fontId="32" fillId="8" borderId="24" xfId="0" applyNumberFormat="1" applyFont="1" applyFill="1" applyBorder="1" applyAlignment="1">
      <alignment horizontal="left" vertical="top" wrapText="1" indent="7"/>
    </xf>
    <xf numFmtId="49" fontId="32" fillId="8" borderId="24" xfId="0" applyNumberFormat="1" applyFont="1" applyFill="1" applyBorder="1" applyAlignment="1">
      <alignment horizontal="left" vertical="top" wrapText="1" indent="8"/>
    </xf>
    <xf numFmtId="0" fontId="27" fillId="0" borderId="0" xfId="0" applyFont="1" applyAlignment="1">
      <alignment wrapText="1"/>
    </xf>
    <xf numFmtId="49" fontId="32" fillId="8" borderId="24" xfId="0" applyNumberFormat="1" applyFont="1" applyFill="1" applyBorder="1" applyAlignment="1">
      <alignment horizontal="left" vertical="top"/>
    </xf>
    <xf numFmtId="49" fontId="32" fillId="8" borderId="24" xfId="0" applyNumberFormat="1" applyFont="1" applyFill="1" applyBorder="1" applyAlignment="1">
      <alignment horizontal="left" vertical="top" indent="1"/>
    </xf>
    <xf numFmtId="49" fontId="32" fillId="8" borderId="24" xfId="0" applyNumberFormat="1" applyFont="1" applyFill="1" applyBorder="1" applyAlignment="1">
      <alignment horizontal="left" vertical="top" indent="3"/>
    </xf>
    <xf numFmtId="49" fontId="32" fillId="8" borderId="24" xfId="0" applyNumberFormat="1" applyFont="1" applyFill="1" applyBorder="1" applyAlignment="1">
      <alignment horizontal="left" vertical="top" indent="4"/>
    </xf>
    <xf numFmtId="49" fontId="32" fillId="8" borderId="24" xfId="0" applyNumberFormat="1" applyFont="1" applyFill="1" applyBorder="1" applyAlignment="1">
      <alignment horizontal="left" vertical="top" indent="5"/>
    </xf>
    <xf numFmtId="0" fontId="3" fillId="0" borderId="2" xfId="0" applyFont="1" applyBorder="1" applyAlignment="1">
      <alignment horizontal="left"/>
    </xf>
    <xf numFmtId="170" fontId="34" fillId="10" borderId="23" xfId="0" applyNumberFormat="1" applyFont="1" applyFill="1" applyBorder="1" applyAlignment="1">
      <alignment horizontal="right" vertical="top" wrapText="1"/>
    </xf>
    <xf numFmtId="49" fontId="34" fillId="8" borderId="24" xfId="0" applyNumberFormat="1" applyFont="1" applyFill="1" applyBorder="1" applyAlignment="1">
      <alignment horizontal="left" vertical="top" indent="5"/>
    </xf>
    <xf numFmtId="0" fontId="29" fillId="0" borderId="0" xfId="0" applyFont="1"/>
    <xf numFmtId="49" fontId="34" fillId="8" borderId="24" xfId="0" applyNumberFormat="1" applyFont="1" applyFill="1" applyBorder="1" applyAlignment="1">
      <alignment horizontal="left" vertical="top" indent="1"/>
    </xf>
    <xf numFmtId="170" fontId="35" fillId="10" borderId="23" xfId="0" applyNumberFormat="1" applyFont="1" applyFill="1" applyBorder="1" applyAlignment="1">
      <alignment horizontal="right" vertical="top" wrapText="1"/>
    </xf>
    <xf numFmtId="49" fontId="32" fillId="8" borderId="24" xfId="0" applyNumberFormat="1" applyFont="1" applyFill="1" applyBorder="1" applyAlignment="1">
      <alignment horizontal="left" vertical="top" indent="7"/>
    </xf>
    <xf numFmtId="49" fontId="32" fillId="8" borderId="24" xfId="0" applyNumberFormat="1" applyFont="1" applyFill="1" applyBorder="1" applyAlignment="1">
      <alignment horizontal="left" vertical="top" indent="8"/>
    </xf>
    <xf numFmtId="170" fontId="32" fillId="11" borderId="23" xfId="0" applyNumberFormat="1" applyFont="1" applyFill="1" applyBorder="1" applyAlignment="1">
      <alignment horizontal="right" vertical="top" wrapText="1"/>
    </xf>
    <xf numFmtId="170" fontId="33" fillId="11" borderId="23" xfId="0" applyNumberFormat="1" applyFont="1" applyFill="1" applyBorder="1" applyAlignment="1">
      <alignment horizontal="right" vertical="top" wrapText="1"/>
    </xf>
    <xf numFmtId="169" fontId="0" fillId="0" borderId="0" xfId="0" applyNumberFormat="1"/>
    <xf numFmtId="0" fontId="38" fillId="0" borderId="0" xfId="3"/>
    <xf numFmtId="0" fontId="39" fillId="0" borderId="0" xfId="3" applyFont="1" applyAlignment="1">
      <alignment horizontal="left" vertical="top" wrapText="1"/>
    </xf>
    <xf numFmtId="0" fontId="40" fillId="0" borderId="0" xfId="3" applyFont="1" applyAlignment="1">
      <alignment horizontal="left" vertical="top" wrapText="1"/>
    </xf>
    <xf numFmtId="0" fontId="38" fillId="0" borderId="0" xfId="3" applyAlignment="1">
      <alignment horizontal="center" vertical="top" wrapText="1"/>
    </xf>
    <xf numFmtId="0" fontId="38" fillId="0" borderId="0" xfId="3" applyAlignment="1">
      <alignment horizontal="left" vertical="top" wrapText="1"/>
    </xf>
    <xf numFmtId="0" fontId="41" fillId="0" borderId="0" xfId="3" applyFont="1" applyAlignment="1">
      <alignment horizontal="center" vertical="top" wrapText="1"/>
    </xf>
    <xf numFmtId="49" fontId="32" fillId="11" borderId="24" xfId="0" applyNumberFormat="1" applyFont="1" applyFill="1" applyBorder="1" applyAlignment="1">
      <alignment horizontal="left" vertical="top" indent="8"/>
    </xf>
    <xf numFmtId="170" fontId="33" fillId="0" borderId="23" xfId="0" applyNumberFormat="1" applyFont="1" applyFill="1" applyBorder="1" applyAlignment="1">
      <alignment horizontal="right" vertical="top" wrapText="1"/>
    </xf>
    <xf numFmtId="170" fontId="33" fillId="12" borderId="23" xfId="0" applyNumberFormat="1" applyFont="1" applyFill="1" applyBorder="1" applyAlignment="1">
      <alignment horizontal="right" vertical="top" wrapText="1"/>
    </xf>
    <xf numFmtId="0" fontId="20" fillId="6" borderId="10" xfId="0" applyFont="1" applyFill="1" applyBorder="1" applyAlignment="1">
      <alignment horizontal="left" vertical="top" wrapText="1"/>
    </xf>
    <xf numFmtId="0" fontId="27" fillId="0" borderId="0" xfId="0" applyFont="1" applyAlignment="1">
      <alignment wrapText="1"/>
    </xf>
    <xf numFmtId="0" fontId="20" fillId="7" borderId="13" xfId="0" applyFont="1" applyFill="1" applyBorder="1" applyAlignment="1">
      <alignment horizontal="left" vertical="top" wrapText="1" indent="4"/>
    </xf>
    <xf numFmtId="0" fontId="22" fillId="0" borderId="0" xfId="3" applyFont="1" applyAlignment="1">
      <alignment horizontal="left" vertical="top" wrapText="1"/>
    </xf>
    <xf numFmtId="49" fontId="32" fillId="8" borderId="23" xfId="44" applyNumberFormat="1" applyFont="1" applyFill="1" applyBorder="1" applyAlignment="1">
      <alignment wrapText="1"/>
    </xf>
    <xf numFmtId="170" fontId="32" fillId="10" borderId="23" xfId="44" applyNumberFormat="1" applyFont="1" applyFill="1" applyBorder="1" applyAlignment="1">
      <alignment horizontal="right" vertical="top" wrapText="1"/>
    </xf>
    <xf numFmtId="170" fontId="33" fillId="10" borderId="23" xfId="44" applyNumberFormat="1" applyFont="1" applyFill="1" applyBorder="1" applyAlignment="1">
      <alignment horizontal="right" vertical="top" wrapText="1"/>
    </xf>
    <xf numFmtId="0" fontId="27" fillId="0" borderId="19" xfId="44" applyFont="1" applyBorder="1" applyAlignment="1">
      <alignment horizontal="right" wrapText="1"/>
    </xf>
    <xf numFmtId="0" fontId="27" fillId="9" borderId="22" xfId="44" applyFont="1" applyFill="1" applyBorder="1" applyAlignment="1">
      <alignment horizontal="right" wrapText="1"/>
    </xf>
    <xf numFmtId="0" fontId="32" fillId="8" borderId="24" xfId="44" applyFont="1" applyFill="1" applyBorder="1"/>
    <xf numFmtId="49" fontId="32" fillId="8" borderId="24" xfId="44" applyNumberFormat="1" applyFont="1" applyFill="1" applyBorder="1" applyAlignment="1">
      <alignment horizontal="left" vertical="top"/>
    </xf>
    <xf numFmtId="49" fontId="32" fillId="8" borderId="24" xfId="44" applyNumberFormat="1" applyFont="1" applyFill="1" applyBorder="1" applyAlignment="1">
      <alignment horizontal="left" vertical="top" indent="1"/>
    </xf>
    <xf numFmtId="49" fontId="32" fillId="8" borderId="24" xfId="44" applyNumberFormat="1" applyFont="1" applyFill="1" applyBorder="1" applyAlignment="1">
      <alignment horizontal="left" vertical="top" indent="3"/>
    </xf>
    <xf numFmtId="49" fontId="32" fillId="8" borderId="24" xfId="44" applyNumberFormat="1" applyFont="1" applyFill="1" applyBorder="1" applyAlignment="1">
      <alignment horizontal="left" vertical="top" indent="4"/>
    </xf>
    <xf numFmtId="49" fontId="32" fillId="8" borderId="24" xfId="44" applyNumberFormat="1" applyFont="1" applyFill="1" applyBorder="1" applyAlignment="1">
      <alignment horizontal="left" vertical="top" indent="5"/>
    </xf>
    <xf numFmtId="0" fontId="60" fillId="44" borderId="0" xfId="0" applyFont="1" applyFill="1" applyAlignment="1"/>
    <xf numFmtId="0" fontId="0" fillId="0" borderId="0" xfId="0" applyAlignment="1">
      <alignment horizontal="left" vertical="top"/>
    </xf>
    <xf numFmtId="0" fontId="61" fillId="44" borderId="0" xfId="0" applyFont="1" applyFill="1" applyAlignment="1"/>
    <xf numFmtId="0" fontId="3" fillId="44" borderId="0" xfId="0" applyFont="1" applyFill="1" applyBorder="1"/>
    <xf numFmtId="166" fontId="14" fillId="44" borderId="0" xfId="0" applyNumberFormat="1" applyFont="1" applyFill="1" applyBorder="1"/>
    <xf numFmtId="0" fontId="3" fillId="44" borderId="0" xfId="0" applyFont="1" applyFill="1" applyBorder="1" applyAlignment="1">
      <alignment horizontal="center"/>
    </xf>
    <xf numFmtId="166" fontId="3" fillId="44" borderId="0" xfId="0" applyNumberFormat="1" applyFont="1" applyFill="1" applyBorder="1"/>
    <xf numFmtId="0" fontId="7" fillId="44" borderId="0" xfId="0" applyFont="1" applyFill="1" applyBorder="1"/>
    <xf numFmtId="3" fontId="7" fillId="44" borderId="0" xfId="0" applyNumberFormat="1" applyFont="1" applyFill="1" applyBorder="1"/>
    <xf numFmtId="0" fontId="5" fillId="44" borderId="0" xfId="0" applyFont="1" applyFill="1" applyBorder="1" applyAlignment="1">
      <alignment horizontal="left"/>
    </xf>
    <xf numFmtId="169" fontId="5" fillId="44" borderId="0" xfId="0" applyNumberFormat="1" applyFont="1" applyFill="1" applyBorder="1" applyAlignment="1">
      <alignment horizontal="left"/>
    </xf>
    <xf numFmtId="10" fontId="5" fillId="44" borderId="0" xfId="0" applyNumberFormat="1" applyFont="1" applyFill="1" applyBorder="1" applyAlignment="1">
      <alignment horizontal="left"/>
    </xf>
    <xf numFmtId="0" fontId="0" fillId="44" borderId="0" xfId="0" applyFill="1"/>
    <xf numFmtId="0" fontId="0" fillId="44" borderId="0" xfId="0" applyFill="1" applyAlignment="1">
      <alignment horizontal="center"/>
    </xf>
    <xf numFmtId="169" fontId="3" fillId="44" borderId="0" xfId="0" applyNumberFormat="1" applyFont="1" applyFill="1" applyBorder="1" applyAlignment="1"/>
    <xf numFmtId="10" fontId="3" fillId="44" borderId="0" xfId="0" applyNumberFormat="1" applyFont="1" applyFill="1" applyBorder="1" applyAlignment="1"/>
    <xf numFmtId="3" fontId="3" fillId="44" borderId="3" xfId="0" applyNumberFormat="1" applyFont="1" applyFill="1" applyBorder="1" applyAlignment="1"/>
    <xf numFmtId="10" fontId="3" fillId="44" borderId="3" xfId="0" applyNumberFormat="1" applyFont="1" applyFill="1" applyBorder="1" applyAlignment="1"/>
    <xf numFmtId="167" fontId="3" fillId="44" borderId="3" xfId="0" applyNumberFormat="1" applyFont="1" applyFill="1" applyBorder="1" applyAlignment="1"/>
    <xf numFmtId="169" fontId="3" fillId="44" borderId="3" xfId="0" applyNumberFormat="1" applyFont="1" applyFill="1" applyBorder="1" applyAlignment="1"/>
    <xf numFmtId="169" fontId="5" fillId="44" borderId="3" xfId="0" applyNumberFormat="1" applyFont="1" applyFill="1" applyBorder="1" applyAlignment="1"/>
    <xf numFmtId="10" fontId="5" fillId="44" borderId="3" xfId="0" applyNumberFormat="1" applyFont="1" applyFill="1" applyBorder="1" applyAlignment="1"/>
    <xf numFmtId="169" fontId="5" fillId="44" borderId="3" xfId="0" applyNumberFormat="1" applyFont="1" applyFill="1" applyBorder="1"/>
    <xf numFmtId="10" fontId="5" fillId="44" borderId="3" xfId="0" applyNumberFormat="1" applyFont="1" applyFill="1" applyBorder="1"/>
    <xf numFmtId="169" fontId="5" fillId="44" borderId="0" xfId="0" applyNumberFormat="1" applyFont="1" applyFill="1" applyBorder="1"/>
    <xf numFmtId="10" fontId="5" fillId="44" borderId="0" xfId="0" applyNumberFormat="1" applyFont="1" applyFill="1" applyBorder="1"/>
    <xf numFmtId="0" fontId="62" fillId="44" borderId="0" xfId="0" applyFont="1" applyFill="1" applyBorder="1" applyAlignment="1">
      <alignment horizontal="left"/>
    </xf>
    <xf numFmtId="164" fontId="14" fillId="44" borderId="0" xfId="0" applyNumberFormat="1" applyFont="1" applyFill="1"/>
    <xf numFmtId="0" fontId="3" fillId="44" borderId="2" xfId="0" applyFont="1" applyFill="1" applyBorder="1"/>
    <xf numFmtId="165" fontId="14" fillId="44" borderId="0" xfId="0" applyNumberFormat="1" applyFont="1" applyFill="1" applyBorder="1"/>
    <xf numFmtId="0" fontId="14" fillId="44" borderId="0" xfId="0" applyFont="1" applyFill="1" applyBorder="1"/>
    <xf numFmtId="164" fontId="14" fillId="44" borderId="0" xfId="0" applyNumberFormat="1" applyFont="1" applyFill="1" applyBorder="1" applyAlignment="1"/>
    <xf numFmtId="166" fontId="11" fillId="44" borderId="0" xfId="0" applyNumberFormat="1" applyFont="1" applyFill="1" applyBorder="1" applyAlignment="1"/>
    <xf numFmtId="10" fontId="11" fillId="44" borderId="0" xfId="0" applyNumberFormat="1" applyFont="1" applyFill="1" applyBorder="1" applyAlignment="1"/>
    <xf numFmtId="10" fontId="14" fillId="44" borderId="0" xfId="0" applyNumberFormat="1" applyFont="1" applyFill="1" applyBorder="1" applyAlignment="1"/>
    <xf numFmtId="166" fontId="14" fillId="44" borderId="0" xfId="0" applyNumberFormat="1" applyFont="1" applyFill="1" applyBorder="1" applyAlignment="1"/>
    <xf numFmtId="166" fontId="3" fillId="44" borderId="0" xfId="0" applyNumberFormat="1" applyFont="1" applyFill="1" applyBorder="1" applyAlignment="1"/>
    <xf numFmtId="169" fontId="14" fillId="44" borderId="0" xfId="0" applyNumberFormat="1" applyFont="1" applyFill="1" applyBorder="1" applyAlignment="1"/>
    <xf numFmtId="0" fontId="9" fillId="44" borderId="0" xfId="0" applyFont="1" applyFill="1" applyBorder="1"/>
    <xf numFmtId="164" fontId="14" fillId="44" borderId="0" xfId="0" applyNumberFormat="1" applyFont="1" applyFill="1" applyBorder="1"/>
    <xf numFmtId="0" fontId="15" fillId="44" borderId="0" xfId="0" applyFont="1" applyFill="1" applyBorder="1" applyAlignment="1">
      <alignment horizontal="center"/>
    </xf>
    <xf numFmtId="169" fontId="2" fillId="44" borderId="0" xfId="0" applyNumberFormat="1" applyFont="1" applyFill="1" applyBorder="1" applyAlignment="1"/>
    <xf numFmtId="10" fontId="2" fillId="44" borderId="0" xfId="0" applyNumberFormat="1" applyFont="1" applyFill="1" applyBorder="1" applyAlignment="1"/>
    <xf numFmtId="169" fontId="2" fillId="44" borderId="0" xfId="0" applyNumberFormat="1" applyFont="1" applyFill="1" applyBorder="1" applyAlignment="1">
      <alignment horizontal="right"/>
    </xf>
    <xf numFmtId="10" fontId="2" fillId="44" borderId="0" xfId="0" applyNumberFormat="1" applyFont="1" applyFill="1" applyBorder="1" applyAlignment="1">
      <alignment horizontal="right"/>
    </xf>
    <xf numFmtId="169" fontId="3" fillId="44" borderId="0" xfId="0" applyNumberFormat="1" applyFont="1" applyFill="1" applyBorder="1" applyAlignment="1">
      <alignment horizontal="right"/>
    </xf>
    <xf numFmtId="10" fontId="3" fillId="44" borderId="0" xfId="0" applyNumberFormat="1" applyFont="1" applyFill="1" applyBorder="1" applyAlignment="1">
      <alignment horizontal="right"/>
    </xf>
    <xf numFmtId="169" fontId="2" fillId="44" borderId="0" xfId="0" applyNumberFormat="1" applyFont="1" applyFill="1" applyBorder="1"/>
    <xf numFmtId="10" fontId="2" fillId="44" borderId="0" xfId="0" applyNumberFormat="1" applyFont="1" applyFill="1" applyBorder="1"/>
    <xf numFmtId="0" fontId="62" fillId="44" borderId="0" xfId="0" applyFont="1" applyFill="1" applyAlignment="1">
      <alignment horizontal="left"/>
    </xf>
    <xf numFmtId="164" fontId="7" fillId="44" borderId="0" xfId="0" applyNumberFormat="1" applyFont="1" applyFill="1"/>
    <xf numFmtId="0" fontId="7" fillId="44" borderId="0" xfId="0" applyFont="1" applyFill="1"/>
    <xf numFmtId="164" fontId="7" fillId="44" borderId="0" xfId="0" applyNumberFormat="1" applyFont="1" applyFill="1" applyBorder="1"/>
    <xf numFmtId="0" fontId="5" fillId="44" borderId="0" xfId="0" applyFont="1" applyFill="1" applyBorder="1"/>
    <xf numFmtId="169" fontId="8" fillId="44" borderId="0" xfId="0" applyNumberFormat="1" applyFont="1" applyFill="1" applyBorder="1" applyAlignment="1">
      <alignment horizontal="right"/>
    </xf>
    <xf numFmtId="10" fontId="8" fillId="44" borderId="0" xfId="0" applyNumberFormat="1" applyFont="1" applyFill="1" applyBorder="1" applyAlignment="1">
      <alignment horizontal="right"/>
    </xf>
    <xf numFmtId="0" fontId="8" fillId="44" borderId="0" xfId="0" applyFont="1" applyFill="1" applyBorder="1"/>
    <xf numFmtId="0" fontId="5" fillId="44" borderId="0" xfId="0" applyFont="1" applyFill="1" applyBorder="1" applyAlignment="1"/>
    <xf numFmtId="165" fontId="7" fillId="44" borderId="0" xfId="0" applyNumberFormat="1" applyFont="1" applyFill="1" applyBorder="1"/>
    <xf numFmtId="169" fontId="7" fillId="44" borderId="0" xfId="0" applyNumberFormat="1" applyFont="1" applyFill="1" applyBorder="1" applyAlignment="1">
      <alignment horizontal="right"/>
    </xf>
    <xf numFmtId="10" fontId="7" fillId="44" borderId="0" xfId="0" applyNumberFormat="1" applyFont="1" applyFill="1" applyBorder="1" applyAlignment="1">
      <alignment horizontal="right"/>
    </xf>
    <xf numFmtId="169" fontId="7" fillId="44" borderId="0" xfId="0" applyNumberFormat="1" applyFont="1" applyFill="1" applyBorder="1"/>
    <xf numFmtId="10" fontId="7" fillId="44" borderId="0" xfId="0" applyNumberFormat="1" applyFont="1" applyFill="1" applyBorder="1"/>
    <xf numFmtId="0" fontId="2" fillId="44" borderId="0" xfId="0" applyFont="1" applyFill="1" applyBorder="1"/>
    <xf numFmtId="169" fontId="5" fillId="44" borderId="0" xfId="0" applyNumberFormat="1" applyFont="1" applyFill="1" applyBorder="1" applyAlignment="1">
      <alignment horizontal="right"/>
    </xf>
    <xf numFmtId="3" fontId="2" fillId="44" borderId="0" xfId="0" applyNumberFormat="1" applyFont="1" applyFill="1"/>
    <xf numFmtId="0" fontId="4" fillId="44" borderId="0" xfId="0" applyFont="1" applyFill="1"/>
    <xf numFmtId="169" fontId="13" fillId="44" borderId="0" xfId="0" applyNumberFormat="1" applyFont="1" applyFill="1" applyAlignment="1">
      <alignment horizontal="right"/>
    </xf>
    <xf numFmtId="0" fontId="6" fillId="44" borderId="0" xfId="0" applyFont="1" applyFill="1" applyAlignment="1">
      <alignment horizontal="left" wrapText="1" indent="2"/>
    </xf>
    <xf numFmtId="169" fontId="12" fillId="44" borderId="0" xfId="0" applyNumberFormat="1" applyFont="1" applyFill="1" applyAlignment="1">
      <alignment horizontal="right"/>
    </xf>
    <xf numFmtId="169" fontId="8" fillId="44" borderId="0" xfId="0" applyNumberFormat="1" applyFont="1" applyFill="1" applyAlignment="1">
      <alignment horizontal="right"/>
    </xf>
    <xf numFmtId="10" fontId="2" fillId="44" borderId="0" xfId="0" applyNumberFormat="1" applyFont="1" applyFill="1"/>
    <xf numFmtId="10" fontId="0" fillId="44" borderId="0" xfId="0" applyNumberFormat="1" applyFill="1"/>
    <xf numFmtId="10" fontId="13" fillId="44" borderId="0" xfId="0" applyNumberFormat="1" applyFont="1" applyFill="1" applyAlignment="1">
      <alignment horizontal="right"/>
    </xf>
    <xf numFmtId="164" fontId="3" fillId="44" borderId="2" xfId="0" applyNumberFormat="1" applyFont="1" applyFill="1" applyBorder="1" applyAlignment="1">
      <alignment horizontal="right"/>
    </xf>
    <xf numFmtId="0" fontId="3" fillId="44" borderId="0" xfId="0" applyNumberFormat="1" applyFont="1" applyFill="1" applyBorder="1" applyAlignment="1">
      <alignment horizontal="right"/>
    </xf>
    <xf numFmtId="0" fontId="5" fillId="44" borderId="0" xfId="0" quotePrefix="1" applyFont="1" applyFill="1" applyBorder="1" applyAlignment="1">
      <alignment horizontal="left"/>
    </xf>
    <xf numFmtId="0" fontId="3" fillId="44" borderId="0" xfId="0" quotePrefix="1" applyFont="1" applyFill="1" applyBorder="1" applyAlignment="1">
      <alignment horizontal="left"/>
    </xf>
    <xf numFmtId="0" fontId="4" fillId="44" borderId="0" xfId="0" applyFont="1" applyFill="1" applyBorder="1"/>
    <xf numFmtId="0" fontId="0" fillId="44" borderId="0" xfId="0" applyFill="1" applyBorder="1"/>
    <xf numFmtId="3" fontId="3" fillId="44" borderId="1" xfId="0" applyNumberFormat="1" applyFont="1" applyFill="1" applyBorder="1" applyAlignment="1"/>
    <xf numFmtId="10" fontId="3" fillId="44" borderId="1" xfId="0" applyNumberFormat="1" applyFont="1" applyFill="1" applyBorder="1" applyAlignment="1"/>
    <xf numFmtId="166" fontId="14" fillId="44" borderId="42" xfId="0" applyNumberFormat="1" applyFont="1" applyFill="1" applyBorder="1"/>
    <xf numFmtId="10" fontId="3" fillId="44" borderId="43" xfId="0" applyNumberFormat="1" applyFont="1" applyFill="1" applyBorder="1" applyAlignment="1"/>
    <xf numFmtId="169" fontId="3" fillId="44" borderId="43" xfId="0" applyNumberFormat="1" applyFont="1" applyFill="1" applyBorder="1" applyAlignment="1"/>
    <xf numFmtId="169" fontId="3" fillId="44" borderId="1" xfId="0" applyNumberFormat="1" applyFont="1" applyFill="1" applyBorder="1" applyAlignment="1"/>
    <xf numFmtId="169" fontId="3" fillId="44" borderId="42" xfId="0" applyNumberFormat="1" applyFont="1" applyFill="1" applyBorder="1" applyAlignment="1"/>
    <xf numFmtId="0" fontId="2" fillId="44" borderId="0" xfId="0" applyFont="1" applyFill="1" applyBorder="1" applyAlignment="1">
      <alignment horizontal="left"/>
    </xf>
    <xf numFmtId="0" fontId="2" fillId="44" borderId="0" xfId="0" applyFont="1" applyFill="1" applyBorder="1" applyAlignment="1">
      <alignment horizontal="left" wrapText="1"/>
    </xf>
    <xf numFmtId="169" fontId="5" fillId="44" borderId="43" xfId="0" applyNumberFormat="1" applyFont="1" applyFill="1" applyBorder="1" applyAlignment="1"/>
    <xf numFmtId="169" fontId="5" fillId="44" borderId="1" xfId="0" applyNumberFormat="1" applyFont="1" applyFill="1" applyBorder="1" applyAlignment="1"/>
    <xf numFmtId="3" fontId="7" fillId="44" borderId="42" xfId="0" applyNumberFormat="1" applyFont="1" applyFill="1" applyBorder="1"/>
    <xf numFmtId="10" fontId="5" fillId="44" borderId="43" xfId="0" applyNumberFormat="1" applyFont="1" applyFill="1" applyBorder="1" applyAlignment="1"/>
    <xf numFmtId="0" fontId="3" fillId="44" borderId="0" xfId="0" applyFont="1" applyFill="1" applyBorder="1" applyAlignment="1">
      <alignment horizontal="left"/>
    </xf>
    <xf numFmtId="169" fontId="5" fillId="44" borderId="1" xfId="0" applyNumberFormat="1" applyFont="1" applyFill="1" applyBorder="1"/>
    <xf numFmtId="169" fontId="5" fillId="44" borderId="42" xfId="0" applyNumberFormat="1" applyFont="1" applyFill="1" applyBorder="1"/>
    <xf numFmtId="169" fontId="5" fillId="44" borderId="43" xfId="0" applyNumberFormat="1" applyFont="1" applyFill="1" applyBorder="1"/>
    <xf numFmtId="10" fontId="5" fillId="44" borderId="43" xfId="0" applyNumberFormat="1" applyFont="1" applyFill="1" applyBorder="1"/>
    <xf numFmtId="10" fontId="5" fillId="44" borderId="1" xfId="0" applyNumberFormat="1" applyFont="1" applyFill="1" applyBorder="1"/>
    <xf numFmtId="10" fontId="5" fillId="44" borderId="42" xfId="0" applyNumberFormat="1" applyFont="1" applyFill="1" applyBorder="1"/>
    <xf numFmtId="167" fontId="24" fillId="44" borderId="0" xfId="0" applyNumberFormat="1" applyFont="1" applyFill="1" applyBorder="1" applyAlignment="1">
      <alignment horizontal="left"/>
    </xf>
    <xf numFmtId="10" fontId="24" fillId="44" borderId="0" xfId="0" applyNumberFormat="1" applyFont="1" applyFill="1" applyBorder="1" applyAlignment="1">
      <alignment horizontal="left"/>
    </xf>
    <xf numFmtId="167" fontId="3" fillId="44" borderId="0" xfId="0" applyNumberFormat="1" applyFont="1" applyFill="1" applyBorder="1" applyAlignment="1">
      <alignment horizontal="left"/>
    </xf>
    <xf numFmtId="0" fontId="3" fillId="44" borderId="0" xfId="0" applyFont="1" applyFill="1" applyBorder="1" applyAlignment="1">
      <alignment horizontal="left" wrapText="1"/>
    </xf>
    <xf numFmtId="0" fontId="3" fillId="44" borderId="0" xfId="0" applyFont="1" applyFill="1" applyAlignment="1">
      <alignment horizontal="left" wrapText="1"/>
    </xf>
    <xf numFmtId="0" fontId="2" fillId="44" borderId="0" xfId="0" applyFont="1" applyFill="1" applyAlignment="1">
      <alignment horizontal="left" wrapText="1"/>
    </xf>
    <xf numFmtId="0" fontId="2" fillId="44" borderId="0" xfId="0" applyFont="1" applyFill="1" applyAlignment="1">
      <alignment horizontal="left" vertical="top" wrapText="1"/>
    </xf>
    <xf numFmtId="10" fontId="3" fillId="44" borderId="44" xfId="0" applyNumberFormat="1" applyFont="1" applyFill="1" applyBorder="1"/>
    <xf numFmtId="10" fontId="3" fillId="44" borderId="43" xfId="0" applyNumberFormat="1" applyFont="1" applyFill="1" applyBorder="1"/>
    <xf numFmtId="10" fontId="25" fillId="44" borderId="0" xfId="0" applyNumberFormat="1" applyFont="1" applyFill="1" applyBorder="1" applyAlignment="1">
      <alignment horizontal="left"/>
    </xf>
    <xf numFmtId="10" fontId="2" fillId="44" borderId="0" xfId="0" applyNumberFormat="1" applyFont="1" applyFill="1" applyBorder="1" applyAlignment="1">
      <alignment horizontal="left"/>
    </xf>
    <xf numFmtId="10" fontId="3" fillId="44" borderId="0" xfId="0" applyNumberFormat="1" applyFont="1" applyFill="1" applyBorder="1" applyAlignment="1">
      <alignment horizontal="left"/>
    </xf>
    <xf numFmtId="10" fontId="2" fillId="44" borderId="2" xfId="0" applyNumberFormat="1" applyFont="1" applyFill="1" applyBorder="1"/>
    <xf numFmtId="169" fontId="3" fillId="44" borderId="43" xfId="0" applyNumberFormat="1" applyFont="1" applyFill="1" applyBorder="1"/>
    <xf numFmtId="169" fontId="3" fillId="44" borderId="44" xfId="0" applyNumberFormat="1" applyFont="1" applyFill="1" applyBorder="1" applyAlignment="1">
      <alignment horizontal="right"/>
    </xf>
    <xf numFmtId="169" fontId="2" fillId="44" borderId="42" xfId="0" applyNumberFormat="1" applyFont="1" applyFill="1" applyBorder="1" applyAlignment="1">
      <alignment horizontal="right"/>
    </xf>
    <xf numFmtId="169" fontId="2" fillId="44" borderId="0" xfId="0" applyNumberFormat="1" applyFont="1" applyFill="1" applyAlignment="1">
      <alignment horizontal="right"/>
    </xf>
    <xf numFmtId="169" fontId="2" fillId="44" borderId="2" xfId="0" applyNumberFormat="1" applyFont="1" applyFill="1" applyBorder="1" applyAlignment="1">
      <alignment horizontal="right"/>
    </xf>
    <xf numFmtId="169" fontId="3" fillId="44" borderId="43" xfId="0" applyNumberFormat="1" applyFont="1" applyFill="1" applyBorder="1" applyAlignment="1">
      <alignment horizontal="right"/>
    </xf>
    <xf numFmtId="10" fontId="3" fillId="44" borderId="44" xfId="0" applyNumberFormat="1" applyFont="1" applyFill="1" applyBorder="1" applyAlignment="1">
      <alignment horizontal="right"/>
    </xf>
    <xf numFmtId="10" fontId="2" fillId="44" borderId="0" xfId="0" applyNumberFormat="1" applyFont="1" applyFill="1" applyAlignment="1">
      <alignment horizontal="right"/>
    </xf>
    <xf numFmtId="169" fontId="3" fillId="44" borderId="0" xfId="0" applyNumberFormat="1" applyFont="1" applyFill="1" applyAlignment="1">
      <alignment horizontal="right"/>
    </xf>
    <xf numFmtId="10" fontId="3" fillId="44" borderId="0" xfId="0" applyNumberFormat="1" applyFont="1" applyFill="1" applyAlignment="1">
      <alignment horizontal="right"/>
    </xf>
    <xf numFmtId="169" fontId="3" fillId="44" borderId="3" xfId="0" applyNumberFormat="1" applyFont="1" applyFill="1" applyBorder="1" applyAlignment="1">
      <alignment horizontal="right"/>
    </xf>
    <xf numFmtId="10" fontId="3" fillId="44" borderId="3" xfId="0" applyNumberFormat="1" applyFont="1" applyFill="1" applyBorder="1" applyAlignment="1">
      <alignment horizontal="right"/>
    </xf>
    <xf numFmtId="3" fontId="2" fillId="44" borderId="0" xfId="0" applyNumberFormat="1" applyFont="1" applyFill="1" applyBorder="1"/>
    <xf numFmtId="3" fontId="2" fillId="44" borderId="0" xfId="0" applyNumberFormat="1" applyFont="1" applyFill="1" applyBorder="1" applyAlignment="1"/>
    <xf numFmtId="0" fontId="56" fillId="44" borderId="0" xfId="0" applyFont="1" applyFill="1" applyAlignment="1">
      <alignment horizontal="left" vertical="top" wrapText="1"/>
    </xf>
    <xf numFmtId="0" fontId="0" fillId="44" borderId="0" xfId="0" applyFill="1" applyAlignment="1">
      <alignment horizontal="center" vertical="top"/>
    </xf>
    <xf numFmtId="0" fontId="61" fillId="44" borderId="0" xfId="0" applyFont="1" applyFill="1" applyAlignment="1">
      <alignment horizontal="left" vertical="top" wrapText="1"/>
    </xf>
    <xf numFmtId="0" fontId="61" fillId="44" borderId="0" xfId="0" applyFont="1" applyFill="1" applyAlignment="1">
      <alignment horizontal="left"/>
    </xf>
    <xf numFmtId="0" fontId="0" fillId="44" borderId="0" xfId="0" applyFill="1" applyAlignment="1">
      <alignment horizontal="center"/>
    </xf>
    <xf numFmtId="0" fontId="60" fillId="44" borderId="0" xfId="0" applyFont="1" applyFill="1" applyAlignment="1">
      <alignment horizontal="left"/>
    </xf>
    <xf numFmtId="49" fontId="32" fillId="8" borderId="20" xfId="0" applyNumberFormat="1" applyFont="1" applyFill="1" applyBorder="1" applyAlignment="1">
      <alignment horizontal="left" vertical="top" wrapText="1"/>
    </xf>
    <xf numFmtId="49" fontId="32" fillId="8" borderId="21" xfId="0" applyNumberFormat="1" applyFont="1" applyFill="1" applyBorder="1" applyAlignment="1">
      <alignment horizontal="left" vertical="top" wrapText="1"/>
    </xf>
    <xf numFmtId="0" fontId="26" fillId="0" borderId="0" xfId="0" applyFont="1" applyAlignment="1">
      <alignment horizontal="left" wrapText="1"/>
    </xf>
    <xf numFmtId="0" fontId="28" fillId="0" borderId="16" xfId="0" applyFont="1" applyBorder="1" applyAlignment="1">
      <alignment horizontal="left" wrapText="1"/>
    </xf>
    <xf numFmtId="0" fontId="28" fillId="0" borderId="17" xfId="0" applyFont="1" applyBorder="1" applyAlignment="1">
      <alignment horizontal="left" wrapText="1"/>
    </xf>
    <xf numFmtId="0" fontId="29" fillId="0" borderId="18" xfId="0" applyFont="1" applyBorder="1" applyAlignment="1">
      <alignment horizontal="left" vertical="top" wrapText="1"/>
    </xf>
    <xf numFmtId="0" fontId="20" fillId="6" borderId="13" xfId="0" applyFont="1" applyFill="1" applyBorder="1" applyAlignment="1">
      <alignment horizontal="left" vertical="top" wrapText="1"/>
    </xf>
    <xf numFmtId="0" fontId="20" fillId="6" borderId="40" xfId="0" applyFont="1" applyFill="1" applyBorder="1" applyAlignment="1">
      <alignment horizontal="left" vertical="top" wrapText="1"/>
    </xf>
    <xf numFmtId="0" fontId="20" fillId="6" borderId="41" xfId="0" applyFont="1" applyFill="1" applyBorder="1" applyAlignment="1">
      <alignment horizontal="left" vertical="top" wrapText="1"/>
    </xf>
    <xf numFmtId="0" fontId="38" fillId="0" borderId="0" xfId="3" applyAlignment="1">
      <alignment horizontal="center" vertical="top" wrapText="1"/>
    </xf>
    <xf numFmtId="0" fontId="38" fillId="0" borderId="0" xfId="3" applyAlignment="1">
      <alignment horizontal="left" vertical="top" wrapText="1"/>
    </xf>
    <xf numFmtId="49" fontId="32" fillId="8" borderId="25" xfId="44" applyNumberFormat="1" applyFont="1" applyFill="1" applyBorder="1" applyAlignment="1">
      <alignment horizontal="left" vertical="top" wrapText="1"/>
    </xf>
    <xf numFmtId="49" fontId="32" fillId="8" borderId="26" xfId="44" applyNumberFormat="1" applyFont="1" applyFill="1" applyBorder="1" applyAlignment="1">
      <alignment horizontal="left" vertical="top" wrapText="1"/>
    </xf>
    <xf numFmtId="49" fontId="32" fillId="8" borderId="20" xfId="44" applyNumberFormat="1" applyFont="1" applyFill="1" applyBorder="1" applyAlignment="1">
      <alignment horizontal="left" vertical="top" wrapText="1"/>
    </xf>
    <xf numFmtId="49" fontId="32" fillId="8" borderId="21" xfId="44" applyNumberFormat="1" applyFont="1" applyFill="1" applyBorder="1" applyAlignment="1">
      <alignment horizontal="left" vertical="top" wrapText="1"/>
    </xf>
    <xf numFmtId="8" fontId="28" fillId="0" borderId="16" xfId="0" applyNumberFormat="1" applyFont="1" applyBorder="1" applyAlignment="1">
      <alignment horizontal="left" wrapText="1"/>
    </xf>
    <xf numFmtId="49" fontId="32" fillId="8" borderId="25" xfId="0" applyNumberFormat="1" applyFont="1" applyFill="1" applyBorder="1" applyAlignment="1">
      <alignment horizontal="left" vertical="top" wrapText="1"/>
    </xf>
    <xf numFmtId="49" fontId="32" fillId="8" borderId="29" xfId="0" applyNumberFormat="1" applyFont="1" applyFill="1" applyBorder="1" applyAlignment="1">
      <alignment horizontal="left" vertical="top" wrapText="1"/>
    </xf>
    <xf numFmtId="49" fontId="32" fillId="8" borderId="30" xfId="0" applyNumberFormat="1" applyFont="1" applyFill="1" applyBorder="1" applyAlignment="1">
      <alignment horizontal="left" vertical="top" wrapText="1"/>
    </xf>
    <xf numFmtId="49" fontId="32" fillId="8" borderId="26" xfId="0" applyNumberFormat="1" applyFont="1" applyFill="1" applyBorder="1" applyAlignment="1">
      <alignment horizontal="left" vertical="top" wrapText="1"/>
    </xf>
    <xf numFmtId="49" fontId="32" fillId="8" borderId="27" xfId="0" applyNumberFormat="1" applyFont="1" applyFill="1" applyBorder="1" applyAlignment="1">
      <alignment horizontal="left" vertical="top" wrapText="1"/>
    </xf>
    <xf numFmtId="49" fontId="32" fillId="8" borderId="28" xfId="0" applyNumberFormat="1" applyFont="1" applyFill="1" applyBorder="1" applyAlignment="1">
      <alignment horizontal="left" vertical="top" wrapText="1"/>
    </xf>
  </cellXfs>
  <cellStyles count="48">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1" builtinId="3"/>
    <cellStyle name="Explanatory Text" xfId="18" builtinId="53" customBuiltin="1"/>
    <cellStyle name="Followed Hyperlink" xfId="47" builtinId="9"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6" builtinId="8" customBuiltin="1"/>
    <cellStyle name="Input" xfId="12" builtinId="20" customBuiltin="1"/>
    <cellStyle name="Linked Cell" xfId="15" builtinId="24" customBuiltin="1"/>
    <cellStyle name="Neutral" xfId="11" builtinId="28" customBuiltin="1"/>
    <cellStyle name="Normal" xfId="0" builtinId="0"/>
    <cellStyle name="Normal 2" xfId="2"/>
    <cellStyle name="Normal 3" xfId="3"/>
    <cellStyle name="Normal 4" xfId="44"/>
    <cellStyle name="Note 2" xfId="45"/>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C5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FFFF99"/>
      <color rgb="FFBEEE8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152400</xdr:colOff>
      <xdr:row>18</xdr:row>
      <xdr:rowOff>138112</xdr:rowOff>
    </xdr:from>
    <xdr:ext cx="914400" cy="264560"/>
    <xdr:sp macro="" textlink="">
      <xdr:nvSpPr>
        <xdr:cNvPr id="2" name="TextBox 1"/>
        <xdr:cNvSpPr txBox="1"/>
      </xdr:nvSpPr>
      <xdr:spPr>
        <a:xfrm>
          <a:off x="8591550" y="353853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59999389629810485"/>
  </sheetPr>
  <dimension ref="A1:L10"/>
  <sheetViews>
    <sheetView tabSelected="1" view="pageBreakPreview" zoomScale="80" zoomScaleNormal="100" zoomScaleSheetLayoutView="80" workbookViewId="0">
      <selection sqref="A1:L1"/>
    </sheetView>
  </sheetViews>
  <sheetFormatPr defaultRowHeight="12.75" x14ac:dyDescent="0.2"/>
  <sheetData>
    <row r="1" spans="1:12" ht="19.899999999999999" customHeight="1" x14ac:dyDescent="0.2">
      <c r="A1" s="251" t="s">
        <v>466</v>
      </c>
      <c r="B1" s="251"/>
      <c r="C1" s="251"/>
      <c r="D1" s="251"/>
      <c r="E1" s="251"/>
      <c r="F1" s="251"/>
      <c r="G1" s="251"/>
      <c r="H1" s="251"/>
      <c r="I1" s="251"/>
      <c r="J1" s="251"/>
      <c r="K1" s="251"/>
      <c r="L1" s="251"/>
    </row>
    <row r="2" spans="1:12" s="125" customFormat="1" x14ac:dyDescent="0.2">
      <c r="A2" s="252"/>
      <c r="B2" s="252"/>
      <c r="C2" s="252"/>
      <c r="D2" s="252"/>
      <c r="E2" s="252"/>
      <c r="F2" s="252"/>
      <c r="G2" s="252"/>
      <c r="H2" s="252"/>
      <c r="I2" s="252"/>
      <c r="J2" s="252"/>
      <c r="K2" s="252"/>
      <c r="L2" s="252"/>
    </row>
    <row r="3" spans="1:12" ht="13.15" customHeight="1" x14ac:dyDescent="0.2">
      <c r="A3" s="253" t="s">
        <v>472</v>
      </c>
      <c r="B3" s="253"/>
      <c r="C3" s="253"/>
      <c r="D3" s="253"/>
      <c r="E3" s="253"/>
      <c r="F3" s="253"/>
      <c r="G3" s="253"/>
      <c r="H3" s="253"/>
      <c r="I3" s="253"/>
      <c r="J3" s="253"/>
      <c r="K3" s="253"/>
      <c r="L3" s="253"/>
    </row>
    <row r="4" spans="1:12" ht="13.15" customHeight="1" x14ac:dyDescent="0.2">
      <c r="A4" s="253"/>
      <c r="B4" s="253"/>
      <c r="C4" s="253"/>
      <c r="D4" s="253"/>
      <c r="E4" s="253"/>
      <c r="F4" s="253"/>
      <c r="G4" s="253"/>
      <c r="H4" s="253"/>
      <c r="I4" s="253"/>
      <c r="J4" s="253"/>
      <c r="K4" s="253"/>
      <c r="L4" s="253"/>
    </row>
    <row r="5" spans="1:12" ht="13.15" customHeight="1" x14ac:dyDescent="0.2">
      <c r="A5" s="253"/>
      <c r="B5" s="253"/>
      <c r="C5" s="253"/>
      <c r="D5" s="253"/>
      <c r="E5" s="253"/>
      <c r="F5" s="253"/>
      <c r="G5" s="253"/>
      <c r="H5" s="253"/>
      <c r="I5" s="253"/>
      <c r="J5" s="253"/>
      <c r="K5" s="253"/>
      <c r="L5" s="253"/>
    </row>
    <row r="6" spans="1:12" ht="64.150000000000006" customHeight="1" x14ac:dyDescent="0.2">
      <c r="A6" s="253"/>
      <c r="B6" s="253"/>
      <c r="C6" s="253"/>
      <c r="D6" s="253"/>
      <c r="E6" s="253"/>
      <c r="F6" s="253"/>
      <c r="G6" s="253"/>
      <c r="H6" s="253"/>
      <c r="I6" s="253"/>
      <c r="J6" s="253"/>
      <c r="K6" s="253"/>
      <c r="L6" s="253"/>
    </row>
    <row r="7" spans="1:12" x14ac:dyDescent="0.2">
      <c r="A7" s="255"/>
      <c r="B7" s="255"/>
      <c r="C7" s="255"/>
      <c r="D7" s="255"/>
      <c r="E7" s="255"/>
      <c r="F7" s="255"/>
      <c r="G7" s="255"/>
      <c r="H7" s="255"/>
      <c r="I7" s="255"/>
      <c r="J7" s="255"/>
      <c r="K7" s="255"/>
      <c r="L7" s="255"/>
    </row>
    <row r="8" spans="1:12" x14ac:dyDescent="0.2">
      <c r="A8" s="137"/>
      <c r="B8" s="137"/>
      <c r="C8" s="137"/>
      <c r="D8" s="137"/>
      <c r="E8" s="137"/>
      <c r="F8" s="137"/>
      <c r="G8" s="137"/>
      <c r="H8" s="137"/>
      <c r="I8" s="137"/>
      <c r="J8" s="137"/>
      <c r="K8" s="137"/>
      <c r="L8" s="137"/>
    </row>
    <row r="9" spans="1:12" ht="15" x14ac:dyDescent="0.25">
      <c r="A9" s="254" t="s">
        <v>491</v>
      </c>
      <c r="B9" s="254"/>
      <c r="C9" s="254"/>
      <c r="D9" s="254"/>
      <c r="E9" s="254"/>
      <c r="F9" s="254"/>
      <c r="G9" s="254"/>
      <c r="H9" s="254"/>
      <c r="I9" s="254"/>
      <c r="J9" s="254"/>
      <c r="K9" s="254"/>
      <c r="L9" s="254"/>
    </row>
    <row r="10" spans="1:12" ht="15" x14ac:dyDescent="0.25">
      <c r="A10" s="126" t="s">
        <v>493</v>
      </c>
      <c r="B10" s="124"/>
      <c r="C10" s="124"/>
      <c r="D10" s="124"/>
      <c r="E10" s="124"/>
      <c r="F10" s="124"/>
      <c r="G10" s="124"/>
      <c r="H10" s="124"/>
      <c r="I10" s="124"/>
      <c r="J10" s="124"/>
      <c r="K10" s="124"/>
      <c r="L10" s="124"/>
    </row>
  </sheetData>
  <mergeCells count="5">
    <mergeCell ref="A1:L1"/>
    <mergeCell ref="A2:L2"/>
    <mergeCell ref="A3:L6"/>
    <mergeCell ref="A9:L9"/>
    <mergeCell ref="A7:L7"/>
  </mergeCells>
  <phoneticPr fontId="11" type="noConversion"/>
  <pageMargins left="0.75" right="0.75" top="1" bottom="1" header="0.5" footer="0.5"/>
  <pageSetup paperSize="9" scale="82" orientation="portrait" r:id="rId1"/>
  <headerFooter alignWithMargins="0">
    <oddHeader>&amp;C&amp;B&amp;"Arial"&amp;12&amp;Kff0000​‌UNCLASSIFIED ‌​</oddHeader>
    <oddFooter>&amp;C&amp;B&amp;"Arial"&amp;12&amp;Kff0000​‌UNCLASSIFIED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4"/>
    <pageSetUpPr fitToPage="1"/>
  </sheetPr>
  <dimension ref="A1:C46"/>
  <sheetViews>
    <sheetView showGridLines="0" topLeftCell="A10" zoomScale="130" zoomScaleNormal="130" workbookViewId="0">
      <selection activeCell="A35" sqref="A35"/>
    </sheetView>
  </sheetViews>
  <sheetFormatPr defaultRowHeight="11.25" x14ac:dyDescent="0.2"/>
  <cols>
    <col min="1" max="1" width="75.42578125" style="67" customWidth="1"/>
    <col min="2" max="2" width="36.5703125" style="67" bestFit="1" customWidth="1"/>
    <col min="3" max="3" width="35.5703125" style="67" customWidth="1"/>
    <col min="4" max="256" width="9.140625" style="67"/>
    <col min="257" max="258" width="36.5703125" style="67" bestFit="1" customWidth="1"/>
    <col min="259" max="259" width="10.7109375" style="67" bestFit="1" customWidth="1"/>
    <col min="260" max="512" width="9.140625" style="67"/>
    <col min="513" max="514" width="36.5703125" style="67" bestFit="1" customWidth="1"/>
    <col min="515" max="515" width="10.7109375" style="67" bestFit="1" customWidth="1"/>
    <col min="516" max="768" width="9.140625" style="67"/>
    <col min="769" max="770" width="36.5703125" style="67" bestFit="1" customWidth="1"/>
    <col min="771" max="771" width="10.7109375" style="67" bestFit="1" customWidth="1"/>
    <col min="772" max="1024" width="9.140625" style="67"/>
    <col min="1025" max="1026" width="36.5703125" style="67" bestFit="1" customWidth="1"/>
    <col min="1027" max="1027" width="10.7109375" style="67" bestFit="1" customWidth="1"/>
    <col min="1028" max="1280" width="9.140625" style="67"/>
    <col min="1281" max="1282" width="36.5703125" style="67" bestFit="1" customWidth="1"/>
    <col min="1283" max="1283" width="10.7109375" style="67" bestFit="1" customWidth="1"/>
    <col min="1284" max="1536" width="9.140625" style="67"/>
    <col min="1537" max="1538" width="36.5703125" style="67" bestFit="1" customWidth="1"/>
    <col min="1539" max="1539" width="10.7109375" style="67" bestFit="1" customWidth="1"/>
    <col min="1540" max="1792" width="9.140625" style="67"/>
    <col min="1793" max="1794" width="36.5703125" style="67" bestFit="1" customWidth="1"/>
    <col min="1795" max="1795" width="10.7109375" style="67" bestFit="1" customWidth="1"/>
    <col min="1796" max="2048" width="9.140625" style="67"/>
    <col min="2049" max="2050" width="36.5703125" style="67" bestFit="1" customWidth="1"/>
    <col min="2051" max="2051" width="10.7109375" style="67" bestFit="1" customWidth="1"/>
    <col min="2052" max="2304" width="9.140625" style="67"/>
    <col min="2305" max="2306" width="36.5703125" style="67" bestFit="1" customWidth="1"/>
    <col min="2307" max="2307" width="10.7109375" style="67" bestFit="1" customWidth="1"/>
    <col min="2308" max="2560" width="9.140625" style="67"/>
    <col min="2561" max="2562" width="36.5703125" style="67" bestFit="1" customWidth="1"/>
    <col min="2563" max="2563" width="10.7109375" style="67" bestFit="1" customWidth="1"/>
    <col min="2564" max="2816" width="9.140625" style="67"/>
    <col min="2817" max="2818" width="36.5703125" style="67" bestFit="1" customWidth="1"/>
    <col min="2819" max="2819" width="10.7109375" style="67" bestFit="1" customWidth="1"/>
    <col min="2820" max="3072" width="9.140625" style="67"/>
    <col min="3073" max="3074" width="36.5703125" style="67" bestFit="1" customWidth="1"/>
    <col min="3075" max="3075" width="10.7109375" style="67" bestFit="1" customWidth="1"/>
    <col min="3076" max="3328" width="9.140625" style="67"/>
    <col min="3329" max="3330" width="36.5703125" style="67" bestFit="1" customWidth="1"/>
    <col min="3331" max="3331" width="10.7109375" style="67" bestFit="1" customWidth="1"/>
    <col min="3332" max="3584" width="9.140625" style="67"/>
    <col min="3585" max="3586" width="36.5703125" style="67" bestFit="1" customWidth="1"/>
    <col min="3587" max="3587" width="10.7109375" style="67" bestFit="1" customWidth="1"/>
    <col min="3588" max="3840" width="9.140625" style="67"/>
    <col min="3841" max="3842" width="36.5703125" style="67" bestFit="1" customWidth="1"/>
    <col min="3843" max="3843" width="10.7109375" style="67" bestFit="1" customWidth="1"/>
    <col min="3844" max="4096" width="9.140625" style="67"/>
    <col min="4097" max="4098" width="36.5703125" style="67" bestFit="1" customWidth="1"/>
    <col min="4099" max="4099" width="10.7109375" style="67" bestFit="1" customWidth="1"/>
    <col min="4100" max="4352" width="9.140625" style="67"/>
    <col min="4353" max="4354" width="36.5703125" style="67" bestFit="1" customWidth="1"/>
    <col min="4355" max="4355" width="10.7109375" style="67" bestFit="1" customWidth="1"/>
    <col min="4356" max="4608" width="9.140625" style="67"/>
    <col min="4609" max="4610" width="36.5703125" style="67" bestFit="1" customWidth="1"/>
    <col min="4611" max="4611" width="10.7109375" style="67" bestFit="1" customWidth="1"/>
    <col min="4612" max="4864" width="9.140625" style="67"/>
    <col min="4865" max="4866" width="36.5703125" style="67" bestFit="1" customWidth="1"/>
    <col min="4867" max="4867" width="10.7109375" style="67" bestFit="1" customWidth="1"/>
    <col min="4868" max="5120" width="9.140625" style="67"/>
    <col min="5121" max="5122" width="36.5703125" style="67" bestFit="1" customWidth="1"/>
    <col min="5123" max="5123" width="10.7109375" style="67" bestFit="1" customWidth="1"/>
    <col min="5124" max="5376" width="9.140625" style="67"/>
    <col min="5377" max="5378" width="36.5703125" style="67" bestFit="1" customWidth="1"/>
    <col min="5379" max="5379" width="10.7109375" style="67" bestFit="1" customWidth="1"/>
    <col min="5380" max="5632" width="9.140625" style="67"/>
    <col min="5633" max="5634" width="36.5703125" style="67" bestFit="1" customWidth="1"/>
    <col min="5635" max="5635" width="10.7109375" style="67" bestFit="1" customWidth="1"/>
    <col min="5636" max="5888" width="9.140625" style="67"/>
    <col min="5889" max="5890" width="36.5703125" style="67" bestFit="1" customWidth="1"/>
    <col min="5891" max="5891" width="10.7109375" style="67" bestFit="1" customWidth="1"/>
    <col min="5892" max="6144" width="9.140625" style="67"/>
    <col min="6145" max="6146" width="36.5703125" style="67" bestFit="1" customWidth="1"/>
    <col min="6147" max="6147" width="10.7109375" style="67" bestFit="1" customWidth="1"/>
    <col min="6148" max="6400" width="9.140625" style="67"/>
    <col min="6401" max="6402" width="36.5703125" style="67" bestFit="1" customWidth="1"/>
    <col min="6403" max="6403" width="10.7109375" style="67" bestFit="1" customWidth="1"/>
    <col min="6404" max="6656" width="9.140625" style="67"/>
    <col min="6657" max="6658" width="36.5703125" style="67" bestFit="1" customWidth="1"/>
    <col min="6659" max="6659" width="10.7109375" style="67" bestFit="1" customWidth="1"/>
    <col min="6660" max="6912" width="9.140625" style="67"/>
    <col min="6913" max="6914" width="36.5703125" style="67" bestFit="1" customWidth="1"/>
    <col min="6915" max="6915" width="10.7109375" style="67" bestFit="1" customWidth="1"/>
    <col min="6916" max="7168" width="9.140625" style="67"/>
    <col min="7169" max="7170" width="36.5703125" style="67" bestFit="1" customWidth="1"/>
    <col min="7171" max="7171" width="10.7109375" style="67" bestFit="1" customWidth="1"/>
    <col min="7172" max="7424" width="9.140625" style="67"/>
    <col min="7425" max="7426" width="36.5703125" style="67" bestFit="1" customWidth="1"/>
    <col min="7427" max="7427" width="10.7109375" style="67" bestFit="1" customWidth="1"/>
    <col min="7428" max="7680" width="9.140625" style="67"/>
    <col min="7681" max="7682" width="36.5703125" style="67" bestFit="1" customWidth="1"/>
    <col min="7683" max="7683" width="10.7109375" style="67" bestFit="1" customWidth="1"/>
    <col min="7684" max="7936" width="9.140625" style="67"/>
    <col min="7937" max="7938" width="36.5703125" style="67" bestFit="1" customWidth="1"/>
    <col min="7939" max="7939" width="10.7109375" style="67" bestFit="1" customWidth="1"/>
    <col min="7940" max="8192" width="9.140625" style="67"/>
    <col min="8193" max="8194" width="36.5703125" style="67" bestFit="1" customWidth="1"/>
    <col min="8195" max="8195" width="10.7109375" style="67" bestFit="1" customWidth="1"/>
    <col min="8196" max="8448" width="9.140625" style="67"/>
    <col min="8449" max="8450" width="36.5703125" style="67" bestFit="1" customWidth="1"/>
    <col min="8451" max="8451" width="10.7109375" style="67" bestFit="1" customWidth="1"/>
    <col min="8452" max="8704" width="9.140625" style="67"/>
    <col min="8705" max="8706" width="36.5703125" style="67" bestFit="1" customWidth="1"/>
    <col min="8707" max="8707" width="10.7109375" style="67" bestFit="1" customWidth="1"/>
    <col min="8708" max="8960" width="9.140625" style="67"/>
    <col min="8961" max="8962" width="36.5703125" style="67" bestFit="1" customWidth="1"/>
    <col min="8963" max="8963" width="10.7109375" style="67" bestFit="1" customWidth="1"/>
    <col min="8964" max="9216" width="9.140625" style="67"/>
    <col min="9217" max="9218" width="36.5703125" style="67" bestFit="1" customWidth="1"/>
    <col min="9219" max="9219" width="10.7109375" style="67" bestFit="1" customWidth="1"/>
    <col min="9220" max="9472" width="9.140625" style="67"/>
    <col min="9473" max="9474" width="36.5703125" style="67" bestFit="1" customWidth="1"/>
    <col min="9475" max="9475" width="10.7109375" style="67" bestFit="1" customWidth="1"/>
    <col min="9476" max="9728" width="9.140625" style="67"/>
    <col min="9729" max="9730" width="36.5703125" style="67" bestFit="1" customWidth="1"/>
    <col min="9731" max="9731" width="10.7109375" style="67" bestFit="1" customWidth="1"/>
    <col min="9732" max="9984" width="9.140625" style="67"/>
    <col min="9985" max="9986" width="36.5703125" style="67" bestFit="1" customWidth="1"/>
    <col min="9987" max="9987" width="10.7109375" style="67" bestFit="1" customWidth="1"/>
    <col min="9988" max="10240" width="9.140625" style="67"/>
    <col min="10241" max="10242" width="36.5703125" style="67" bestFit="1" customWidth="1"/>
    <col min="10243" max="10243" width="10.7109375" style="67" bestFit="1" customWidth="1"/>
    <col min="10244" max="10496" width="9.140625" style="67"/>
    <col min="10497" max="10498" width="36.5703125" style="67" bestFit="1" customWidth="1"/>
    <col min="10499" max="10499" width="10.7109375" style="67" bestFit="1" customWidth="1"/>
    <col min="10500" max="10752" width="9.140625" style="67"/>
    <col min="10753" max="10754" width="36.5703125" style="67" bestFit="1" customWidth="1"/>
    <col min="10755" max="10755" width="10.7109375" style="67" bestFit="1" customWidth="1"/>
    <col min="10756" max="11008" width="9.140625" style="67"/>
    <col min="11009" max="11010" width="36.5703125" style="67" bestFit="1" customWidth="1"/>
    <col min="11011" max="11011" width="10.7109375" style="67" bestFit="1" customWidth="1"/>
    <col min="11012" max="11264" width="9.140625" style="67"/>
    <col min="11265" max="11266" width="36.5703125" style="67" bestFit="1" customWidth="1"/>
    <col min="11267" max="11267" width="10.7109375" style="67" bestFit="1" customWidth="1"/>
    <col min="11268" max="11520" width="9.140625" style="67"/>
    <col min="11521" max="11522" width="36.5703125" style="67" bestFit="1" customWidth="1"/>
    <col min="11523" max="11523" width="10.7109375" style="67" bestFit="1" customWidth="1"/>
    <col min="11524" max="11776" width="9.140625" style="67"/>
    <col min="11777" max="11778" width="36.5703125" style="67" bestFit="1" customWidth="1"/>
    <col min="11779" max="11779" width="10.7109375" style="67" bestFit="1" customWidth="1"/>
    <col min="11780" max="12032" width="9.140625" style="67"/>
    <col min="12033" max="12034" width="36.5703125" style="67" bestFit="1" customWidth="1"/>
    <col min="12035" max="12035" width="10.7109375" style="67" bestFit="1" customWidth="1"/>
    <col min="12036" max="12288" width="9.140625" style="67"/>
    <col min="12289" max="12290" width="36.5703125" style="67" bestFit="1" customWidth="1"/>
    <col min="12291" max="12291" width="10.7109375" style="67" bestFit="1" customWidth="1"/>
    <col min="12292" max="12544" width="9.140625" style="67"/>
    <col min="12545" max="12546" width="36.5703125" style="67" bestFit="1" customWidth="1"/>
    <col min="12547" max="12547" width="10.7109375" style="67" bestFit="1" customWidth="1"/>
    <col min="12548" max="12800" width="9.140625" style="67"/>
    <col min="12801" max="12802" width="36.5703125" style="67" bestFit="1" customWidth="1"/>
    <col min="12803" max="12803" width="10.7109375" style="67" bestFit="1" customWidth="1"/>
    <col min="12804" max="13056" width="9.140625" style="67"/>
    <col min="13057" max="13058" width="36.5703125" style="67" bestFit="1" customWidth="1"/>
    <col min="13059" max="13059" width="10.7109375" style="67" bestFit="1" customWidth="1"/>
    <col min="13060" max="13312" width="9.140625" style="67"/>
    <col min="13313" max="13314" width="36.5703125" style="67" bestFit="1" customWidth="1"/>
    <col min="13315" max="13315" width="10.7109375" style="67" bestFit="1" customWidth="1"/>
    <col min="13316" max="13568" width="9.140625" style="67"/>
    <col min="13569" max="13570" width="36.5703125" style="67" bestFit="1" customWidth="1"/>
    <col min="13571" max="13571" width="10.7109375" style="67" bestFit="1" customWidth="1"/>
    <col min="13572" max="13824" width="9.140625" style="67"/>
    <col min="13825" max="13826" width="36.5703125" style="67" bestFit="1" customWidth="1"/>
    <col min="13827" max="13827" width="10.7109375" style="67" bestFit="1" customWidth="1"/>
    <col min="13828" max="14080" width="9.140625" style="67"/>
    <col min="14081" max="14082" width="36.5703125" style="67" bestFit="1" customWidth="1"/>
    <col min="14083" max="14083" width="10.7109375" style="67" bestFit="1" customWidth="1"/>
    <col min="14084" max="14336" width="9.140625" style="67"/>
    <col min="14337" max="14338" width="36.5703125" style="67" bestFit="1" customWidth="1"/>
    <col min="14339" max="14339" width="10.7109375" style="67" bestFit="1" customWidth="1"/>
    <col min="14340" max="14592" width="9.140625" style="67"/>
    <col min="14593" max="14594" width="36.5703125" style="67" bestFit="1" customWidth="1"/>
    <col min="14595" max="14595" width="10.7109375" style="67" bestFit="1" customWidth="1"/>
    <col min="14596" max="14848" width="9.140625" style="67"/>
    <col min="14849" max="14850" width="36.5703125" style="67" bestFit="1" customWidth="1"/>
    <col min="14851" max="14851" width="10.7109375" style="67" bestFit="1" customWidth="1"/>
    <col min="14852" max="15104" width="9.140625" style="67"/>
    <col min="15105" max="15106" width="36.5703125" style="67" bestFit="1" customWidth="1"/>
    <col min="15107" max="15107" width="10.7109375" style="67" bestFit="1" customWidth="1"/>
    <col min="15108" max="15360" width="9.140625" style="67"/>
    <col min="15361" max="15362" width="36.5703125" style="67" bestFit="1" customWidth="1"/>
    <col min="15363" max="15363" width="10.7109375" style="67" bestFit="1" customWidth="1"/>
    <col min="15364" max="15616" width="9.140625" style="67"/>
    <col min="15617" max="15618" width="36.5703125" style="67" bestFit="1" customWidth="1"/>
    <col min="15619" max="15619" width="10.7109375" style="67" bestFit="1" customWidth="1"/>
    <col min="15620" max="15872" width="9.140625" style="67"/>
    <col min="15873" max="15874" width="36.5703125" style="67" bestFit="1" customWidth="1"/>
    <col min="15875" max="15875" width="10.7109375" style="67" bestFit="1" customWidth="1"/>
    <col min="15876" max="16128" width="9.140625" style="67"/>
    <col min="16129" max="16130" width="36.5703125" style="67" bestFit="1" customWidth="1"/>
    <col min="16131" max="16131" width="10.7109375" style="67" bestFit="1" customWidth="1"/>
    <col min="16132" max="16384" width="9.140625" style="67"/>
  </cols>
  <sheetData>
    <row r="1" spans="1:3" ht="12.75" customHeight="1" x14ac:dyDescent="0.2">
      <c r="A1" s="259" t="s">
        <v>131</v>
      </c>
      <c r="B1" s="259"/>
      <c r="C1" s="259"/>
    </row>
    <row r="2" spans="1:3" ht="12.75" x14ac:dyDescent="0.2">
      <c r="A2" s="259"/>
      <c r="B2" s="259"/>
      <c r="C2" s="259"/>
    </row>
    <row r="3" spans="1:3" ht="12" thickBot="1" x14ac:dyDescent="0.25">
      <c r="A3" s="272">
        <v>0</v>
      </c>
      <c r="B3" s="272"/>
      <c r="C3" s="272"/>
    </row>
    <row r="4" spans="1:3" ht="12.75" thickTop="1" thickBot="1" x14ac:dyDescent="0.25">
      <c r="A4" s="261" t="s">
        <v>457</v>
      </c>
      <c r="B4" s="261"/>
      <c r="C4" s="261"/>
    </row>
    <row r="5" spans="1:3" ht="12" thickTop="1" x14ac:dyDescent="0.2">
      <c r="A5" s="262" t="s">
        <v>433</v>
      </c>
      <c r="B5" s="262"/>
      <c r="C5" s="262"/>
    </row>
    <row r="6" spans="1:3" ht="12" thickBot="1" x14ac:dyDescent="0.25">
      <c r="A6" s="116"/>
      <c r="B6" s="270" t="s">
        <v>71</v>
      </c>
      <c r="C6" s="271"/>
    </row>
    <row r="7" spans="1:3" ht="12" customHeight="1" thickBot="1" x14ac:dyDescent="0.25">
      <c r="A7" s="117"/>
      <c r="B7" s="268" t="s">
        <v>72</v>
      </c>
      <c r="C7" s="269"/>
    </row>
    <row r="8" spans="1:3" ht="12" thickBot="1" x14ac:dyDescent="0.25">
      <c r="A8" s="117"/>
      <c r="B8" s="268" t="s">
        <v>420</v>
      </c>
      <c r="C8" s="269"/>
    </row>
    <row r="9" spans="1:3" ht="12" thickBot="1" x14ac:dyDescent="0.25">
      <c r="A9" s="117"/>
      <c r="B9" s="268" t="s">
        <v>421</v>
      </c>
      <c r="C9" s="269"/>
    </row>
    <row r="10" spans="1:3" ht="12" thickBot="1" x14ac:dyDescent="0.25">
      <c r="A10" s="118" t="s">
        <v>131</v>
      </c>
      <c r="B10" s="113" t="s">
        <v>73</v>
      </c>
      <c r="C10" s="113" t="s">
        <v>105</v>
      </c>
    </row>
    <row r="11" spans="1:3" ht="12" thickBot="1" x14ac:dyDescent="0.25">
      <c r="A11" s="119" t="s">
        <v>132</v>
      </c>
      <c r="B11" s="114">
        <v>0</v>
      </c>
      <c r="C11" s="114">
        <v>0</v>
      </c>
    </row>
    <row r="12" spans="1:3" s="92" customFormat="1" ht="12" thickBot="1" x14ac:dyDescent="0.25">
      <c r="A12" s="120" t="s">
        <v>133</v>
      </c>
      <c r="B12" s="115">
        <v>-2582.8000000000002</v>
      </c>
      <c r="C12" s="115">
        <v>-38029.199999999997</v>
      </c>
    </row>
    <row r="13" spans="1:3" ht="12" thickBot="1" x14ac:dyDescent="0.25">
      <c r="A13" s="121" t="s">
        <v>134</v>
      </c>
      <c r="B13" s="115">
        <v>-8738.6</v>
      </c>
      <c r="C13" s="115">
        <v>-161113</v>
      </c>
    </row>
    <row r="14" spans="1:3" ht="12" thickBot="1" x14ac:dyDescent="0.25">
      <c r="A14" s="122" t="s">
        <v>135</v>
      </c>
      <c r="B14" s="115">
        <v>-2498821.7999999998</v>
      </c>
      <c r="C14" s="115">
        <v>-2092130.8</v>
      </c>
    </row>
    <row r="15" spans="1:3" ht="12" thickBot="1" x14ac:dyDescent="0.25">
      <c r="A15" s="123" t="s">
        <v>136</v>
      </c>
      <c r="B15" s="115">
        <v>-2493817.6</v>
      </c>
      <c r="C15" s="115">
        <v>-2104706.2999999998</v>
      </c>
    </row>
    <row r="16" spans="1:3" ht="12" thickBot="1" x14ac:dyDescent="0.25">
      <c r="A16" s="123" t="s">
        <v>137</v>
      </c>
      <c r="B16" s="115">
        <v>-4240</v>
      </c>
      <c r="C16" s="114">
        <v>2021.9</v>
      </c>
    </row>
    <row r="17" spans="1:3" ht="12" thickBot="1" x14ac:dyDescent="0.25">
      <c r="A17" s="123" t="s">
        <v>138</v>
      </c>
      <c r="B17" s="114">
        <v>59.9</v>
      </c>
      <c r="C17" s="114">
        <v>8180.5</v>
      </c>
    </row>
    <row r="18" spans="1:3" ht="12" thickBot="1" x14ac:dyDescent="0.25">
      <c r="A18" s="123" t="s">
        <v>139</v>
      </c>
      <c r="B18" s="115">
        <v>-48.4</v>
      </c>
      <c r="C18" s="115">
        <v>-46.9</v>
      </c>
    </row>
    <row r="19" spans="1:3" ht="12" thickBot="1" x14ac:dyDescent="0.25">
      <c r="A19" s="123" t="s">
        <v>140</v>
      </c>
      <c r="B19" s="115">
        <v>-775.6</v>
      </c>
      <c r="C19" s="114">
        <v>2420</v>
      </c>
    </row>
    <row r="20" spans="1:3" ht="12" thickBot="1" x14ac:dyDescent="0.25">
      <c r="A20" s="122" t="s">
        <v>141</v>
      </c>
      <c r="B20" s="114">
        <v>2490083.2000000002</v>
      </c>
      <c r="C20" s="114">
        <v>1931017.8</v>
      </c>
    </row>
    <row r="21" spans="1:3" ht="12" thickBot="1" x14ac:dyDescent="0.25">
      <c r="A21" s="123" t="s">
        <v>142</v>
      </c>
      <c r="B21" s="114">
        <v>656.6</v>
      </c>
      <c r="C21" s="114">
        <v>656.6</v>
      </c>
    </row>
    <row r="22" spans="1:3" ht="12" thickBot="1" x14ac:dyDescent="0.25">
      <c r="A22" s="123" t="s">
        <v>143</v>
      </c>
      <c r="B22" s="114">
        <v>2395774.9</v>
      </c>
      <c r="C22" s="114">
        <v>1837477.1</v>
      </c>
    </row>
    <row r="23" spans="1:3" ht="12" thickBot="1" x14ac:dyDescent="0.25">
      <c r="A23" s="123" t="s">
        <v>144</v>
      </c>
      <c r="B23" s="114">
        <v>391.2</v>
      </c>
      <c r="C23" s="115">
        <v>-376.4</v>
      </c>
    </row>
    <row r="24" spans="1:3" ht="12" thickBot="1" x14ac:dyDescent="0.25">
      <c r="A24" s="123" t="s">
        <v>145</v>
      </c>
      <c r="B24" s="114">
        <v>91499.5</v>
      </c>
      <c r="C24" s="114">
        <v>91499.5</v>
      </c>
    </row>
    <row r="25" spans="1:3" ht="12" thickBot="1" x14ac:dyDescent="0.25">
      <c r="A25" s="123" t="s">
        <v>146</v>
      </c>
      <c r="B25" s="114">
        <v>1760.9</v>
      </c>
      <c r="C25" s="114">
        <v>1760.9</v>
      </c>
    </row>
    <row r="26" spans="1:3" ht="12" thickBot="1" x14ac:dyDescent="0.25">
      <c r="A26" s="121" t="s">
        <v>147</v>
      </c>
      <c r="B26" s="114">
        <v>104648.6</v>
      </c>
      <c r="C26" s="114">
        <v>1023796.8</v>
      </c>
    </row>
    <row r="27" spans="1:3" ht="12" thickBot="1" x14ac:dyDescent="0.25">
      <c r="A27" s="122" t="s">
        <v>148</v>
      </c>
      <c r="B27" s="114">
        <v>104648.6</v>
      </c>
      <c r="C27" s="114">
        <v>1023796.8</v>
      </c>
    </row>
    <row r="28" spans="1:3" ht="12" thickBot="1" x14ac:dyDescent="0.25">
      <c r="A28" s="123" t="s">
        <v>149</v>
      </c>
      <c r="B28" s="114">
        <v>0</v>
      </c>
      <c r="C28" s="114">
        <v>0</v>
      </c>
    </row>
    <row r="29" spans="1:3" ht="12" thickBot="1" x14ac:dyDescent="0.25">
      <c r="A29" s="123" t="s">
        <v>150</v>
      </c>
      <c r="B29" s="114">
        <v>140969.20000000001</v>
      </c>
      <c r="C29" s="114">
        <v>1042892.4</v>
      </c>
    </row>
    <row r="30" spans="1:3" ht="12" thickBot="1" x14ac:dyDescent="0.25">
      <c r="A30" s="123" t="s">
        <v>151</v>
      </c>
      <c r="B30" s="115">
        <v>-28430.2</v>
      </c>
      <c r="C30" s="115">
        <v>-28430.2</v>
      </c>
    </row>
    <row r="31" spans="1:3" ht="12" thickBot="1" x14ac:dyDescent="0.25">
      <c r="A31" s="123" t="s">
        <v>152</v>
      </c>
      <c r="B31" s="115">
        <v>-7890.4</v>
      </c>
      <c r="C31" s="114">
        <v>9334.6</v>
      </c>
    </row>
    <row r="32" spans="1:3" ht="12" thickBot="1" x14ac:dyDescent="0.25">
      <c r="A32" s="121" t="s">
        <v>153</v>
      </c>
      <c r="B32" s="115">
        <v>-98492.800000000003</v>
      </c>
      <c r="C32" s="115">
        <v>-900713</v>
      </c>
    </row>
    <row r="33" spans="1:3" ht="12" thickBot="1" x14ac:dyDescent="0.25">
      <c r="A33" s="122" t="s">
        <v>154</v>
      </c>
      <c r="B33" s="115">
        <v>-98492.800000000003</v>
      </c>
      <c r="C33" s="115">
        <v>-900713</v>
      </c>
    </row>
    <row r="34" spans="1:3" ht="12" thickBot="1" x14ac:dyDescent="0.25">
      <c r="A34" s="123" t="s">
        <v>155</v>
      </c>
      <c r="B34" s="115">
        <v>-22737.5</v>
      </c>
      <c r="C34" s="115">
        <v>-731371.7</v>
      </c>
    </row>
    <row r="35" spans="1:3" ht="12" thickBot="1" x14ac:dyDescent="0.25">
      <c r="A35" s="123" t="s">
        <v>156</v>
      </c>
      <c r="B35" s="115">
        <v>-75755.3</v>
      </c>
      <c r="C35" s="115">
        <v>-169341.2</v>
      </c>
    </row>
    <row r="36" spans="1:3" ht="12" thickBot="1" x14ac:dyDescent="0.25">
      <c r="A36" s="120" t="s">
        <v>157</v>
      </c>
      <c r="B36" s="114">
        <v>2582.8000000000002</v>
      </c>
      <c r="C36" s="114">
        <v>38029.199999999997</v>
      </c>
    </row>
    <row r="37" spans="1:3" ht="12" thickBot="1" x14ac:dyDescent="0.25">
      <c r="A37" s="121" t="s">
        <v>158</v>
      </c>
      <c r="B37" s="114">
        <v>2582.8000000000002</v>
      </c>
      <c r="C37" s="114">
        <v>38029.199999999997</v>
      </c>
    </row>
    <row r="38" spans="1:3" ht="12" thickBot="1" x14ac:dyDescent="0.25">
      <c r="A38" s="122" t="s">
        <v>159</v>
      </c>
      <c r="B38" s="114">
        <v>2582.8000000000002</v>
      </c>
      <c r="C38" s="114">
        <v>38029.199999999997</v>
      </c>
    </row>
    <row r="39" spans="1:3" s="92" customFormat="1" x14ac:dyDescent="0.2">
      <c r="A39" s="123" t="s">
        <v>160</v>
      </c>
      <c r="B39" s="114">
        <v>2582.8000000000002</v>
      </c>
      <c r="C39" s="114">
        <v>38029.199999999997</v>
      </c>
    </row>
    <row r="40" spans="1:3" x14ac:dyDescent="0.2">
      <c r="A40" s="110"/>
      <c r="B40" s="110" t="s">
        <v>429</v>
      </c>
    </row>
    <row r="41" spans="1:3" x14ac:dyDescent="0.2">
      <c r="A41" s="83" t="s">
        <v>101</v>
      </c>
      <c r="B41" s="83" t="s">
        <v>427</v>
      </c>
    </row>
    <row r="42" spans="1:3" x14ac:dyDescent="0.2">
      <c r="A42" s="83" t="s">
        <v>101</v>
      </c>
      <c r="B42" s="83" t="s">
        <v>428</v>
      </c>
    </row>
    <row r="43" spans="1:3" ht="22.5" x14ac:dyDescent="0.2">
      <c r="A43" s="83" t="s">
        <v>101</v>
      </c>
      <c r="B43" s="83" t="s">
        <v>434</v>
      </c>
    </row>
    <row r="44" spans="1:3" ht="22.5" x14ac:dyDescent="0.2">
      <c r="A44" s="83" t="s">
        <v>101</v>
      </c>
      <c r="B44" s="83" t="s">
        <v>431</v>
      </c>
    </row>
    <row r="45" spans="1:3" ht="22.5" x14ac:dyDescent="0.2">
      <c r="A45" s="83" t="s">
        <v>101</v>
      </c>
      <c r="B45" s="83" t="s">
        <v>435</v>
      </c>
    </row>
    <row r="46" spans="1:3" x14ac:dyDescent="0.2">
      <c r="A46" s="83" t="s">
        <v>101</v>
      </c>
      <c r="B46" s="83" t="s">
        <v>432</v>
      </c>
    </row>
  </sheetData>
  <mergeCells count="9">
    <mergeCell ref="B7:C7"/>
    <mergeCell ref="B8:C8"/>
    <mergeCell ref="B9:C9"/>
    <mergeCell ref="B6:C6"/>
    <mergeCell ref="A1:C1"/>
    <mergeCell ref="A2:C2"/>
    <mergeCell ref="A3:C3"/>
    <mergeCell ref="A4:C4"/>
    <mergeCell ref="A5:C5"/>
  </mergeCells>
  <phoneticPr fontId="0" type="noConversion"/>
  <pageMargins left="0.75" right="0.75" top="1" bottom="1" header="0.5" footer="0.5"/>
  <pageSetup paperSize="9" fitToHeight="3" orientation="portrait" r:id="rId1"/>
  <headerFooter alignWithMargins="0">
    <oddHeader>&amp;C&amp;B&amp;"Arial"&amp;12&amp;Kff0000​‌UNCLASSIFIED ‌​</oddHeader>
    <oddFooter>&amp;C&amp;B&amp;"Arial"&amp;12&amp;Kff0000​‌UNCLASSIFIED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3"/>
    <pageSetUpPr fitToPage="1"/>
  </sheetPr>
  <dimension ref="A1:G221"/>
  <sheetViews>
    <sheetView showGridLines="0" zoomScale="110" zoomScaleNormal="110" workbookViewId="0">
      <pane xSplit="1" ySplit="9" topLeftCell="B163" activePane="bottomRight" state="frozen"/>
      <selection pane="topRight" activeCell="B1" sqref="B1"/>
      <selection pane="bottomLeft" activeCell="A10" sqref="A10"/>
      <selection pane="bottomRight" activeCell="E211" sqref="E211"/>
    </sheetView>
  </sheetViews>
  <sheetFormatPr defaultColWidth="9.140625" defaultRowHeight="11.25" x14ac:dyDescent="0.2"/>
  <cols>
    <col min="1" max="1" width="66" style="67" customWidth="1"/>
    <col min="2" max="2" width="36.5703125" style="67" bestFit="1" customWidth="1"/>
    <col min="3" max="3" width="11" style="67" customWidth="1"/>
    <col min="4" max="4" width="14.42578125" style="67" customWidth="1"/>
    <col min="5" max="5" width="14.28515625" style="67" customWidth="1"/>
    <col min="6" max="6" width="12.28515625" style="67" customWidth="1"/>
    <col min="7" max="7" width="13.5703125" style="67" customWidth="1"/>
    <col min="8" max="16384" width="9.140625" style="67"/>
  </cols>
  <sheetData>
    <row r="1" spans="1:7" ht="12.75" customHeight="1" x14ac:dyDescent="0.2">
      <c r="A1" s="259" t="s">
        <v>356</v>
      </c>
      <c r="B1" s="259"/>
      <c r="C1" s="259"/>
      <c r="D1" s="259"/>
      <c r="E1" s="259"/>
      <c r="F1" s="259"/>
      <c r="G1" s="259"/>
    </row>
    <row r="2" spans="1:7" ht="12.75" x14ac:dyDescent="0.2">
      <c r="A2" s="259"/>
      <c r="B2" s="259"/>
      <c r="C2" s="259"/>
      <c r="D2" s="259"/>
      <c r="E2" s="259"/>
      <c r="F2" s="259"/>
      <c r="G2" s="259"/>
    </row>
    <row r="3" spans="1:7" ht="12" thickBot="1" x14ac:dyDescent="0.25">
      <c r="A3" s="260" t="s">
        <v>70</v>
      </c>
      <c r="B3" s="260"/>
      <c r="C3" s="260"/>
      <c r="D3" s="260"/>
      <c r="E3" s="260"/>
      <c r="F3" s="260"/>
      <c r="G3" s="260"/>
    </row>
    <row r="4" spans="1:7" ht="12.75" thickTop="1" thickBot="1" x14ac:dyDescent="0.25">
      <c r="A4" s="261" t="s">
        <v>445</v>
      </c>
      <c r="B4" s="261"/>
      <c r="C4" s="261"/>
      <c r="D4" s="261"/>
      <c r="E4" s="261"/>
      <c r="F4" s="261"/>
      <c r="G4" s="261"/>
    </row>
    <row r="5" spans="1:7" ht="12" thickTop="1" x14ac:dyDescent="0.2">
      <c r="A5" s="262" t="s">
        <v>446</v>
      </c>
      <c r="B5" s="262"/>
      <c r="C5" s="262"/>
      <c r="D5" s="262"/>
      <c r="E5" s="262"/>
      <c r="F5" s="262"/>
      <c r="G5" s="262"/>
    </row>
    <row r="6" spans="1:7" ht="12" thickBot="1" x14ac:dyDescent="0.25">
      <c r="A6" s="68"/>
      <c r="B6" s="257" t="s">
        <v>161</v>
      </c>
      <c r="C6" s="277"/>
      <c r="D6" s="278"/>
      <c r="E6" s="257" t="s">
        <v>72</v>
      </c>
      <c r="F6" s="277"/>
      <c r="G6" s="258"/>
    </row>
    <row r="7" spans="1:7" ht="12" thickBot="1" x14ac:dyDescent="0.25">
      <c r="A7" s="69"/>
      <c r="B7" s="273" t="s">
        <v>420</v>
      </c>
      <c r="C7" s="274"/>
      <c r="D7" s="275"/>
      <c r="E7" s="273" t="s">
        <v>420</v>
      </c>
      <c r="F7" s="274"/>
      <c r="G7" s="276"/>
    </row>
    <row r="8" spans="1:7" ht="12" thickBot="1" x14ac:dyDescent="0.25">
      <c r="A8" s="69"/>
      <c r="B8" s="273" t="s">
        <v>438</v>
      </c>
      <c r="C8" s="274"/>
      <c r="D8" s="275"/>
      <c r="E8" s="273" t="s">
        <v>438</v>
      </c>
      <c r="F8" s="274"/>
      <c r="G8" s="276"/>
    </row>
    <row r="9" spans="1:7" ht="12" thickBot="1" x14ac:dyDescent="0.25">
      <c r="A9" s="71" t="s">
        <v>131</v>
      </c>
      <c r="B9" s="72" t="s">
        <v>103</v>
      </c>
      <c r="C9" s="72" t="s">
        <v>104</v>
      </c>
      <c r="D9" s="72" t="s">
        <v>163</v>
      </c>
      <c r="E9" s="72" t="s">
        <v>103</v>
      </c>
      <c r="F9" s="72" t="s">
        <v>104</v>
      </c>
      <c r="G9" s="72" t="s">
        <v>163</v>
      </c>
    </row>
    <row r="10" spans="1:7" ht="12" thickBot="1" x14ac:dyDescent="0.25">
      <c r="A10" s="84" t="s">
        <v>132</v>
      </c>
      <c r="B10" s="74">
        <v>0</v>
      </c>
      <c r="C10" s="74">
        <v>0</v>
      </c>
      <c r="D10" s="74">
        <v>0</v>
      </c>
      <c r="E10" s="74">
        <v>0</v>
      </c>
      <c r="F10" s="74">
        <v>0</v>
      </c>
      <c r="G10" s="74">
        <v>0</v>
      </c>
    </row>
    <row r="11" spans="1:7" s="92" customFormat="1" ht="12" thickBot="1" x14ac:dyDescent="0.25">
      <c r="A11" s="93" t="s">
        <v>133</v>
      </c>
      <c r="B11" s="94">
        <v>-21861.8</v>
      </c>
      <c r="C11" s="90">
        <v>468</v>
      </c>
      <c r="D11" s="94">
        <v>-21393.8</v>
      </c>
      <c r="E11" s="94">
        <v>-35446.400000000001</v>
      </c>
      <c r="F11" s="94">
        <v>-14077</v>
      </c>
      <c r="G11" s="94">
        <v>-49523.4</v>
      </c>
    </row>
    <row r="12" spans="1:7" ht="12" thickBot="1" x14ac:dyDescent="0.25">
      <c r="A12" s="86" t="s">
        <v>134</v>
      </c>
      <c r="B12" s="74">
        <v>138</v>
      </c>
      <c r="C12" s="75">
        <v>-842</v>
      </c>
      <c r="D12" s="75">
        <v>-704</v>
      </c>
      <c r="E12" s="75">
        <v>-152374.39999999999</v>
      </c>
      <c r="F12" s="75">
        <v>-36716</v>
      </c>
      <c r="G12" s="75">
        <v>-189090.4</v>
      </c>
    </row>
    <row r="13" spans="1:7" ht="12" thickBot="1" x14ac:dyDescent="0.25">
      <c r="A13" s="87" t="s">
        <v>135</v>
      </c>
      <c r="B13" s="74">
        <v>931.7</v>
      </c>
      <c r="C13" s="75">
        <v>-34198.1</v>
      </c>
      <c r="D13" s="75">
        <v>-33266.400000000001</v>
      </c>
      <c r="E13" s="74">
        <v>406691</v>
      </c>
      <c r="F13" s="75">
        <v>-2443026.1</v>
      </c>
      <c r="G13" s="75">
        <v>-2036335.1</v>
      </c>
    </row>
    <row r="14" spans="1:7" ht="12" thickBot="1" x14ac:dyDescent="0.25">
      <c r="A14" s="88" t="s">
        <v>136</v>
      </c>
      <c r="B14" s="74">
        <v>0</v>
      </c>
      <c r="C14" s="75">
        <v>-3500</v>
      </c>
      <c r="D14" s="75">
        <v>-3500</v>
      </c>
      <c r="E14" s="74">
        <v>389111.3</v>
      </c>
      <c r="F14" s="75">
        <v>-2433697.1</v>
      </c>
      <c r="G14" s="75">
        <v>-2044585.8</v>
      </c>
    </row>
    <row r="15" spans="1:7" ht="12" thickBot="1" x14ac:dyDescent="0.25">
      <c r="A15" s="95" t="s">
        <v>303</v>
      </c>
      <c r="B15" s="80"/>
      <c r="C15" s="80"/>
      <c r="D15" s="80"/>
      <c r="E15" s="74">
        <v>389111.3</v>
      </c>
      <c r="F15" s="75">
        <v>-2430197.1</v>
      </c>
      <c r="G15" s="75">
        <v>-2041085.8</v>
      </c>
    </row>
    <row r="16" spans="1:7" ht="12" thickBot="1" x14ac:dyDescent="0.25">
      <c r="A16" s="96" t="s">
        <v>275</v>
      </c>
      <c r="B16" s="80"/>
      <c r="C16" s="80"/>
      <c r="D16" s="80"/>
      <c r="E16" s="74">
        <v>389111.3</v>
      </c>
      <c r="F16" s="74">
        <v>76080.600000000006</v>
      </c>
      <c r="G16" s="74">
        <v>465191.9</v>
      </c>
    </row>
    <row r="17" spans="1:7" ht="12" thickBot="1" x14ac:dyDescent="0.25">
      <c r="A17" s="96" t="s">
        <v>168</v>
      </c>
      <c r="B17" s="80"/>
      <c r="C17" s="80"/>
      <c r="D17" s="80"/>
      <c r="E17" s="74">
        <v>0</v>
      </c>
      <c r="F17" s="75">
        <v>-13533.1</v>
      </c>
      <c r="G17" s="75">
        <v>-13533.1</v>
      </c>
    </row>
    <row r="18" spans="1:7" ht="12" thickBot="1" x14ac:dyDescent="0.25">
      <c r="A18" s="96" t="s">
        <v>169</v>
      </c>
      <c r="B18" s="80"/>
      <c r="C18" s="80"/>
      <c r="D18" s="80"/>
      <c r="E18" s="74">
        <v>0</v>
      </c>
      <c r="F18" s="75">
        <v>-10575</v>
      </c>
      <c r="G18" s="75">
        <v>-10575</v>
      </c>
    </row>
    <row r="19" spans="1:7" ht="12" thickBot="1" x14ac:dyDescent="0.25">
      <c r="A19" s="96" t="s">
        <v>170</v>
      </c>
      <c r="B19" s="80"/>
      <c r="C19" s="80"/>
      <c r="D19" s="80"/>
      <c r="E19" s="74">
        <v>0</v>
      </c>
      <c r="F19" s="75">
        <v>-286747.40000000002</v>
      </c>
      <c r="G19" s="75">
        <v>-286747.40000000002</v>
      </c>
    </row>
    <row r="20" spans="1:7" ht="12" thickBot="1" x14ac:dyDescent="0.25">
      <c r="A20" s="96" t="s">
        <v>349</v>
      </c>
      <c r="B20" s="80"/>
      <c r="C20" s="80"/>
      <c r="D20" s="80"/>
      <c r="E20" s="74">
        <v>0</v>
      </c>
      <c r="F20" s="75">
        <v>-2040787.2</v>
      </c>
      <c r="G20" s="75">
        <v>-2040787.2</v>
      </c>
    </row>
    <row r="21" spans="1:7" ht="12" thickBot="1" x14ac:dyDescent="0.25">
      <c r="A21" s="96" t="s">
        <v>358</v>
      </c>
      <c r="B21" s="80"/>
      <c r="C21" s="80"/>
      <c r="D21" s="80"/>
      <c r="E21" s="74">
        <v>0</v>
      </c>
      <c r="F21" s="75">
        <v>-154635</v>
      </c>
      <c r="G21" s="75">
        <v>-154635</v>
      </c>
    </row>
    <row r="22" spans="1:7" ht="12" thickBot="1" x14ac:dyDescent="0.25">
      <c r="A22" s="96" t="s">
        <v>361</v>
      </c>
      <c r="B22" s="80"/>
      <c r="C22" s="80"/>
      <c r="D22" s="80"/>
      <c r="E22" s="74">
        <v>0</v>
      </c>
      <c r="F22" s="74">
        <v>0</v>
      </c>
      <c r="G22" s="74">
        <v>0</v>
      </c>
    </row>
    <row r="23" spans="1:7" ht="12" thickBot="1" x14ac:dyDescent="0.25">
      <c r="A23" s="95" t="s">
        <v>304</v>
      </c>
      <c r="B23" s="74">
        <v>0</v>
      </c>
      <c r="C23" s="75">
        <v>-3500</v>
      </c>
      <c r="D23" s="75">
        <v>-3500</v>
      </c>
      <c r="E23" s="74">
        <v>0</v>
      </c>
      <c r="F23" s="75">
        <v>-3500</v>
      </c>
      <c r="G23" s="75">
        <v>-3500</v>
      </c>
    </row>
    <row r="24" spans="1:7" ht="12" thickBot="1" x14ac:dyDescent="0.25">
      <c r="A24" s="96" t="s">
        <v>181</v>
      </c>
      <c r="B24" s="80"/>
      <c r="C24" s="80"/>
      <c r="D24" s="80"/>
      <c r="E24" s="74">
        <v>0</v>
      </c>
      <c r="F24" s="74">
        <v>0</v>
      </c>
      <c r="G24" s="74">
        <v>0</v>
      </c>
    </row>
    <row r="25" spans="1:7" ht="12" thickBot="1" x14ac:dyDescent="0.25">
      <c r="A25" s="96" t="s">
        <v>185</v>
      </c>
      <c r="B25" s="74">
        <v>0</v>
      </c>
      <c r="C25" s="74">
        <v>0</v>
      </c>
      <c r="D25" s="74">
        <v>0</v>
      </c>
      <c r="E25" s="80"/>
      <c r="F25" s="80"/>
      <c r="G25" s="80"/>
    </row>
    <row r="26" spans="1:7" ht="12" thickBot="1" x14ac:dyDescent="0.25">
      <c r="A26" s="96" t="s">
        <v>362</v>
      </c>
      <c r="B26" s="74">
        <v>0</v>
      </c>
      <c r="C26" s="74">
        <v>0</v>
      </c>
      <c r="D26" s="74">
        <v>0</v>
      </c>
      <c r="E26" s="80"/>
      <c r="F26" s="80"/>
      <c r="G26" s="80"/>
    </row>
    <row r="27" spans="1:7" ht="12" thickBot="1" x14ac:dyDescent="0.25">
      <c r="A27" s="96" t="s">
        <v>186</v>
      </c>
      <c r="B27" s="74">
        <v>0</v>
      </c>
      <c r="C27" s="75">
        <v>-3500</v>
      </c>
      <c r="D27" s="75">
        <v>-3500</v>
      </c>
      <c r="E27" s="74">
        <v>0</v>
      </c>
      <c r="F27" s="75">
        <v>-3500</v>
      </c>
      <c r="G27" s="75">
        <v>-3500</v>
      </c>
    </row>
    <row r="28" spans="1:7" ht="12" thickBot="1" x14ac:dyDescent="0.25">
      <c r="A28" s="88" t="s">
        <v>137</v>
      </c>
      <c r="B28" s="74">
        <v>908.1</v>
      </c>
      <c r="C28" s="75">
        <v>-28378.1</v>
      </c>
      <c r="D28" s="75">
        <v>-27470</v>
      </c>
      <c r="E28" s="74">
        <v>6261.9</v>
      </c>
      <c r="F28" s="75">
        <v>-6779</v>
      </c>
      <c r="G28" s="75">
        <v>-517.1</v>
      </c>
    </row>
    <row r="29" spans="1:7" ht="12" thickBot="1" x14ac:dyDescent="0.25">
      <c r="A29" s="95" t="s">
        <v>385</v>
      </c>
      <c r="B29" s="74">
        <v>0</v>
      </c>
      <c r="C29" s="75">
        <v>-11938</v>
      </c>
      <c r="D29" s="75">
        <v>-11938</v>
      </c>
      <c r="E29" s="80"/>
      <c r="F29" s="80"/>
      <c r="G29" s="80"/>
    </row>
    <row r="30" spans="1:7" ht="12" thickBot="1" x14ac:dyDescent="0.25">
      <c r="A30" s="96" t="s">
        <v>194</v>
      </c>
      <c r="B30" s="74">
        <v>0</v>
      </c>
      <c r="C30" s="75">
        <v>-284</v>
      </c>
      <c r="D30" s="75">
        <v>-284</v>
      </c>
      <c r="E30" s="80"/>
      <c r="F30" s="80"/>
      <c r="G30" s="80"/>
    </row>
    <row r="31" spans="1:7" ht="12" thickBot="1" x14ac:dyDescent="0.25">
      <c r="A31" s="96" t="s">
        <v>175</v>
      </c>
      <c r="B31" s="74">
        <v>0</v>
      </c>
      <c r="C31" s="75">
        <v>-11654</v>
      </c>
      <c r="D31" s="75">
        <v>-11654</v>
      </c>
      <c r="E31" s="80"/>
      <c r="F31" s="80"/>
      <c r="G31" s="80"/>
    </row>
    <row r="32" spans="1:7" ht="12" thickBot="1" x14ac:dyDescent="0.25">
      <c r="A32" s="95" t="s">
        <v>305</v>
      </c>
      <c r="B32" s="80"/>
      <c r="C32" s="80"/>
      <c r="D32" s="80"/>
      <c r="E32" s="74">
        <v>0</v>
      </c>
      <c r="F32" s="75">
        <v>-6779</v>
      </c>
      <c r="G32" s="75">
        <v>-6779</v>
      </c>
    </row>
    <row r="33" spans="1:7" ht="12" thickBot="1" x14ac:dyDescent="0.25">
      <c r="A33" s="96" t="s">
        <v>294</v>
      </c>
      <c r="B33" s="80"/>
      <c r="C33" s="80"/>
      <c r="D33" s="80"/>
      <c r="E33" s="74">
        <v>0</v>
      </c>
      <c r="F33" s="74">
        <v>0</v>
      </c>
      <c r="G33" s="74">
        <v>0</v>
      </c>
    </row>
    <row r="34" spans="1:7" ht="12" thickBot="1" x14ac:dyDescent="0.25">
      <c r="A34" s="96" t="s">
        <v>187</v>
      </c>
      <c r="B34" s="80"/>
      <c r="C34" s="80"/>
      <c r="D34" s="80"/>
      <c r="E34" s="74">
        <v>0</v>
      </c>
      <c r="F34" s="108">
        <v>-2252</v>
      </c>
      <c r="G34" s="75">
        <v>-2252</v>
      </c>
    </row>
    <row r="35" spans="1:7" ht="12" thickBot="1" x14ac:dyDescent="0.25">
      <c r="A35" s="96" t="s">
        <v>188</v>
      </c>
      <c r="B35" s="80"/>
      <c r="C35" s="80"/>
      <c r="D35" s="80"/>
      <c r="E35" s="74">
        <v>0</v>
      </c>
      <c r="F35" s="108">
        <v>-4527</v>
      </c>
      <c r="G35" s="75">
        <v>-4527</v>
      </c>
    </row>
    <row r="36" spans="1:7" ht="12" thickBot="1" x14ac:dyDescent="0.25">
      <c r="A36" s="96" t="s">
        <v>183</v>
      </c>
      <c r="B36" s="80"/>
      <c r="C36" s="80"/>
      <c r="D36" s="80"/>
      <c r="E36" s="74">
        <v>0</v>
      </c>
      <c r="F36" s="74">
        <v>0</v>
      </c>
      <c r="G36" s="74">
        <v>0</v>
      </c>
    </row>
    <row r="37" spans="1:7" ht="12" thickBot="1" x14ac:dyDescent="0.25">
      <c r="A37" s="96" t="s">
        <v>443</v>
      </c>
      <c r="B37" s="80"/>
      <c r="C37" s="80"/>
      <c r="D37" s="80"/>
      <c r="E37" s="74">
        <v>0</v>
      </c>
      <c r="F37" s="74">
        <v>0</v>
      </c>
      <c r="G37" s="74">
        <v>0</v>
      </c>
    </row>
    <row r="38" spans="1:7" ht="12" thickBot="1" x14ac:dyDescent="0.25">
      <c r="A38" s="95" t="s">
        <v>306</v>
      </c>
      <c r="B38" s="74">
        <v>908.1</v>
      </c>
      <c r="C38" s="75">
        <v>-16440.099999999999</v>
      </c>
      <c r="D38" s="75">
        <v>-15532</v>
      </c>
      <c r="E38" s="74">
        <v>6261.9</v>
      </c>
      <c r="F38" s="74">
        <v>0</v>
      </c>
      <c r="G38" s="74">
        <v>6261.9</v>
      </c>
    </row>
    <row r="39" spans="1:7" ht="12" thickBot="1" x14ac:dyDescent="0.25">
      <c r="A39" s="96" t="s">
        <v>268</v>
      </c>
      <c r="B39" s="74">
        <v>287.3</v>
      </c>
      <c r="C39" s="74">
        <v>0</v>
      </c>
      <c r="D39" s="74">
        <v>287.3</v>
      </c>
      <c r="E39" s="75">
        <v>-927.5</v>
      </c>
      <c r="F39" s="74">
        <v>0</v>
      </c>
      <c r="G39" s="75">
        <v>-927.5</v>
      </c>
    </row>
    <row r="40" spans="1:7" ht="12" thickBot="1" x14ac:dyDescent="0.25">
      <c r="A40" s="96" t="s">
        <v>269</v>
      </c>
      <c r="B40" s="74">
        <v>6.5</v>
      </c>
      <c r="C40" s="74">
        <v>0</v>
      </c>
      <c r="D40" s="74">
        <v>6.5</v>
      </c>
      <c r="E40" s="74">
        <v>6635.7</v>
      </c>
      <c r="F40" s="74">
        <v>0</v>
      </c>
      <c r="G40" s="74">
        <v>6635.7</v>
      </c>
    </row>
    <row r="41" spans="1:7" ht="12" thickBot="1" x14ac:dyDescent="0.25">
      <c r="A41" s="96" t="s">
        <v>270</v>
      </c>
      <c r="B41" s="74">
        <v>0</v>
      </c>
      <c r="C41" s="74">
        <v>0</v>
      </c>
      <c r="D41" s="74">
        <v>0</v>
      </c>
      <c r="E41" s="80"/>
      <c r="F41" s="80"/>
      <c r="G41" s="80"/>
    </row>
    <row r="42" spans="1:7" ht="12" thickBot="1" x14ac:dyDescent="0.25">
      <c r="A42" s="96" t="s">
        <v>271</v>
      </c>
      <c r="B42" s="74">
        <v>830.1</v>
      </c>
      <c r="C42" s="74">
        <v>0</v>
      </c>
      <c r="D42" s="74">
        <v>830.1</v>
      </c>
      <c r="E42" s="74">
        <v>2668.4</v>
      </c>
      <c r="F42" s="74">
        <v>0</v>
      </c>
      <c r="G42" s="74">
        <v>2668.4</v>
      </c>
    </row>
    <row r="43" spans="1:7" ht="12" thickBot="1" x14ac:dyDescent="0.25">
      <c r="A43" s="96" t="s">
        <v>274</v>
      </c>
      <c r="B43" s="75">
        <v>-215.8</v>
      </c>
      <c r="C43" s="74">
        <v>0</v>
      </c>
      <c r="D43" s="75">
        <v>-215.8</v>
      </c>
      <c r="E43" s="75">
        <v>-2114.6999999999998</v>
      </c>
      <c r="F43" s="74">
        <v>0</v>
      </c>
      <c r="G43" s="75">
        <v>-2114.6999999999998</v>
      </c>
    </row>
    <row r="44" spans="1:7" ht="12" thickBot="1" x14ac:dyDescent="0.25">
      <c r="A44" s="96" t="s">
        <v>422</v>
      </c>
      <c r="B44" s="74">
        <v>0</v>
      </c>
      <c r="C44" s="75">
        <v>-16440.099999999999</v>
      </c>
      <c r="D44" s="75">
        <v>-16440.099999999999</v>
      </c>
      <c r="E44" s="74">
        <v>0</v>
      </c>
      <c r="F44" s="74">
        <v>0</v>
      </c>
      <c r="G44" s="74">
        <v>0</v>
      </c>
    </row>
    <row r="45" spans="1:7" ht="12" thickBot="1" x14ac:dyDescent="0.25">
      <c r="A45" s="96" t="s">
        <v>176</v>
      </c>
      <c r="B45" s="74">
        <v>0</v>
      </c>
      <c r="C45" s="74">
        <v>0</v>
      </c>
      <c r="D45" s="74">
        <v>0</v>
      </c>
      <c r="E45" s="74">
        <v>0</v>
      </c>
      <c r="F45" s="74">
        <v>0</v>
      </c>
      <c r="G45" s="74">
        <v>0</v>
      </c>
    </row>
    <row r="46" spans="1:7" ht="12" thickBot="1" x14ac:dyDescent="0.25">
      <c r="A46" s="96" t="s">
        <v>253</v>
      </c>
      <c r="B46" s="80"/>
      <c r="C46" s="80"/>
      <c r="D46" s="80"/>
      <c r="E46" s="74">
        <v>0</v>
      </c>
      <c r="F46" s="74">
        <v>0</v>
      </c>
      <c r="G46" s="74">
        <v>0</v>
      </c>
    </row>
    <row r="47" spans="1:7" ht="12" thickBot="1" x14ac:dyDescent="0.25">
      <c r="A47" s="96" t="s">
        <v>254</v>
      </c>
      <c r="B47" s="74">
        <v>0</v>
      </c>
      <c r="C47" s="74">
        <v>0</v>
      </c>
      <c r="D47" s="74">
        <v>0</v>
      </c>
      <c r="E47" s="74">
        <v>0</v>
      </c>
      <c r="F47" s="74">
        <v>0</v>
      </c>
      <c r="G47" s="74">
        <v>0</v>
      </c>
    </row>
    <row r="48" spans="1:7" ht="12" thickBot="1" x14ac:dyDescent="0.25">
      <c r="A48" s="88" t="s">
        <v>138</v>
      </c>
      <c r="B48" s="74">
        <v>22.4</v>
      </c>
      <c r="C48" s="74">
        <v>0</v>
      </c>
      <c r="D48" s="74">
        <v>22.4</v>
      </c>
      <c r="E48" s="74">
        <v>8120.6</v>
      </c>
      <c r="F48" s="74">
        <v>0</v>
      </c>
      <c r="G48" s="74">
        <v>8120.6</v>
      </c>
    </row>
    <row r="49" spans="1:7" ht="12" thickBot="1" x14ac:dyDescent="0.25">
      <c r="A49" s="95" t="s">
        <v>307</v>
      </c>
      <c r="B49" s="74">
        <v>22.4</v>
      </c>
      <c r="C49" s="74">
        <v>0</v>
      </c>
      <c r="D49" s="74">
        <v>22.4</v>
      </c>
      <c r="E49" s="74">
        <v>8120.6</v>
      </c>
      <c r="F49" s="74">
        <v>0</v>
      </c>
      <c r="G49" s="74">
        <v>8120.6</v>
      </c>
    </row>
    <row r="50" spans="1:7" ht="12" thickBot="1" x14ac:dyDescent="0.25">
      <c r="A50" s="96" t="s">
        <v>273</v>
      </c>
      <c r="B50" s="74">
        <v>22.4</v>
      </c>
      <c r="C50" s="74">
        <v>0</v>
      </c>
      <c r="D50" s="74">
        <v>22.4</v>
      </c>
      <c r="E50" s="74">
        <v>8120.6</v>
      </c>
      <c r="F50" s="74">
        <v>0</v>
      </c>
      <c r="G50" s="74">
        <v>8120.6</v>
      </c>
    </row>
    <row r="51" spans="1:7" ht="12" thickBot="1" x14ac:dyDescent="0.25">
      <c r="A51" s="88" t="s">
        <v>139</v>
      </c>
      <c r="B51" s="74">
        <v>1.3</v>
      </c>
      <c r="C51" s="75">
        <v>-17</v>
      </c>
      <c r="D51" s="75">
        <v>-15.7</v>
      </c>
      <c r="E51" s="74">
        <v>1.5</v>
      </c>
      <c r="F51" s="75">
        <v>-50</v>
      </c>
      <c r="G51" s="75">
        <v>-48.5</v>
      </c>
    </row>
    <row r="52" spans="1:7" ht="12" thickBot="1" x14ac:dyDescent="0.25">
      <c r="A52" s="95" t="s">
        <v>308</v>
      </c>
      <c r="B52" s="74">
        <v>1.3</v>
      </c>
      <c r="C52" s="75">
        <v>-17</v>
      </c>
      <c r="D52" s="75">
        <v>-15.7</v>
      </c>
      <c r="E52" s="74">
        <v>1.5</v>
      </c>
      <c r="F52" s="75">
        <v>-50</v>
      </c>
      <c r="G52" s="75">
        <v>-48.5</v>
      </c>
    </row>
    <row r="53" spans="1:7" ht="12" thickBot="1" x14ac:dyDescent="0.25">
      <c r="A53" s="96" t="s">
        <v>309</v>
      </c>
      <c r="B53" s="74">
        <v>1.3</v>
      </c>
      <c r="C53" s="74">
        <v>0</v>
      </c>
      <c r="D53" s="74">
        <v>1.3</v>
      </c>
      <c r="E53" s="74">
        <v>1.5</v>
      </c>
      <c r="F53" s="74">
        <v>0</v>
      </c>
      <c r="G53" s="74">
        <v>1.5</v>
      </c>
    </row>
    <row r="54" spans="1:7" ht="12" thickBot="1" x14ac:dyDescent="0.25">
      <c r="A54" s="96" t="s">
        <v>172</v>
      </c>
      <c r="B54" s="74">
        <v>0</v>
      </c>
      <c r="C54" s="75">
        <v>-17</v>
      </c>
      <c r="D54" s="75">
        <v>-17</v>
      </c>
      <c r="E54" s="74">
        <v>0</v>
      </c>
      <c r="F54" s="75">
        <v>-50</v>
      </c>
      <c r="G54" s="75">
        <v>-50</v>
      </c>
    </row>
    <row r="55" spans="1:7" ht="12" thickBot="1" x14ac:dyDescent="0.25">
      <c r="A55" s="88" t="s">
        <v>140</v>
      </c>
      <c r="B55" s="74">
        <v>0</v>
      </c>
      <c r="C55" s="75">
        <v>-2303</v>
      </c>
      <c r="D55" s="75">
        <v>-2303</v>
      </c>
      <c r="E55" s="74">
        <v>3195.6</v>
      </c>
      <c r="F55" s="75">
        <v>-2500</v>
      </c>
      <c r="G55" s="74">
        <v>695.6</v>
      </c>
    </row>
    <row r="56" spans="1:7" ht="12" thickBot="1" x14ac:dyDescent="0.25">
      <c r="A56" s="95" t="s">
        <v>310</v>
      </c>
      <c r="B56" s="74">
        <v>0</v>
      </c>
      <c r="C56" s="75">
        <v>-2303</v>
      </c>
      <c r="D56" s="75">
        <v>-2303</v>
      </c>
      <c r="E56" s="74">
        <v>3195.6</v>
      </c>
      <c r="F56" s="75">
        <v>-2500</v>
      </c>
      <c r="G56" s="74">
        <v>695.6</v>
      </c>
    </row>
    <row r="57" spans="1:7" ht="12" thickBot="1" x14ac:dyDescent="0.25">
      <c r="A57" s="96" t="s">
        <v>272</v>
      </c>
      <c r="B57" s="74">
        <v>0</v>
      </c>
      <c r="C57" s="74">
        <v>0</v>
      </c>
      <c r="D57" s="74">
        <v>0</v>
      </c>
      <c r="E57" s="74">
        <v>3195.6</v>
      </c>
      <c r="F57" s="74">
        <v>0</v>
      </c>
      <c r="G57" s="74">
        <v>3195.6</v>
      </c>
    </row>
    <row r="58" spans="1:7" ht="12" thickBot="1" x14ac:dyDescent="0.25">
      <c r="A58" s="96" t="s">
        <v>381</v>
      </c>
      <c r="B58" s="74">
        <v>0</v>
      </c>
      <c r="C58" s="74">
        <v>0</v>
      </c>
      <c r="D58" s="74">
        <v>0</v>
      </c>
      <c r="E58" s="80"/>
      <c r="F58" s="80"/>
      <c r="G58" s="80"/>
    </row>
    <row r="59" spans="1:7" ht="12" thickBot="1" x14ac:dyDescent="0.25">
      <c r="A59" s="96" t="s">
        <v>423</v>
      </c>
      <c r="B59" s="80"/>
      <c r="C59" s="80"/>
      <c r="D59" s="80"/>
      <c r="E59" s="74">
        <v>0</v>
      </c>
      <c r="F59" s="107">
        <v>-2200</v>
      </c>
      <c r="G59" s="75">
        <v>-2200</v>
      </c>
    </row>
    <row r="60" spans="1:7" ht="12" thickBot="1" x14ac:dyDescent="0.25">
      <c r="A60" s="96" t="s">
        <v>177</v>
      </c>
      <c r="B60" s="80"/>
      <c r="C60" s="80"/>
      <c r="D60" s="80"/>
      <c r="E60" s="74">
        <v>0</v>
      </c>
      <c r="F60" s="74">
        <v>0</v>
      </c>
      <c r="G60" s="74">
        <v>0</v>
      </c>
    </row>
    <row r="61" spans="1:7" ht="12" thickBot="1" x14ac:dyDescent="0.25">
      <c r="A61" s="96" t="s">
        <v>178</v>
      </c>
      <c r="B61" s="80"/>
      <c r="C61" s="80"/>
      <c r="D61" s="80"/>
      <c r="E61" s="74">
        <v>0</v>
      </c>
      <c r="F61" s="74">
        <v>0</v>
      </c>
      <c r="G61" s="74">
        <v>0</v>
      </c>
    </row>
    <row r="62" spans="1:7" ht="12" thickBot="1" x14ac:dyDescent="0.25">
      <c r="A62" s="96" t="s">
        <v>197</v>
      </c>
      <c r="B62" s="74">
        <v>0</v>
      </c>
      <c r="C62" s="75">
        <v>-153</v>
      </c>
      <c r="D62" s="75">
        <v>-153</v>
      </c>
      <c r="E62" s="80"/>
      <c r="F62" s="80"/>
      <c r="G62" s="80"/>
    </row>
    <row r="63" spans="1:7" ht="12" thickBot="1" x14ac:dyDescent="0.25">
      <c r="A63" s="96" t="s">
        <v>198</v>
      </c>
      <c r="B63" s="74">
        <v>0</v>
      </c>
      <c r="C63" s="75">
        <v>-2150</v>
      </c>
      <c r="D63" s="75">
        <v>-2150</v>
      </c>
      <c r="E63" s="74">
        <v>0</v>
      </c>
      <c r="F63" s="75">
        <v>-300</v>
      </c>
      <c r="G63" s="75">
        <v>-300</v>
      </c>
    </row>
    <row r="64" spans="1:7" ht="12" thickBot="1" x14ac:dyDescent="0.25">
      <c r="A64" s="87" t="s">
        <v>141</v>
      </c>
      <c r="B64" s="75">
        <v>-793.8</v>
      </c>
      <c r="C64" s="74">
        <v>33356.1</v>
      </c>
      <c r="D64" s="74">
        <v>32562.3</v>
      </c>
      <c r="E64" s="75">
        <v>-559065.4</v>
      </c>
      <c r="F64" s="74">
        <v>2406310.1</v>
      </c>
      <c r="G64" s="74">
        <v>1847244.7</v>
      </c>
    </row>
    <row r="65" spans="1:7" ht="12" thickBot="1" x14ac:dyDescent="0.25">
      <c r="A65" s="88" t="s">
        <v>142</v>
      </c>
      <c r="B65" s="74">
        <v>0</v>
      </c>
      <c r="C65" s="75">
        <v>-236</v>
      </c>
      <c r="D65" s="75">
        <v>-236</v>
      </c>
      <c r="E65" s="74">
        <v>0</v>
      </c>
      <c r="F65" s="74">
        <v>1595.1</v>
      </c>
      <c r="G65" s="74">
        <v>1595.1</v>
      </c>
    </row>
    <row r="66" spans="1:7" ht="12" thickBot="1" x14ac:dyDescent="0.25">
      <c r="A66" s="95" t="s">
        <v>311</v>
      </c>
      <c r="B66" s="74">
        <v>0</v>
      </c>
      <c r="C66" s="75">
        <v>-236</v>
      </c>
      <c r="D66" s="75">
        <v>-236</v>
      </c>
      <c r="E66" s="74">
        <v>0</v>
      </c>
      <c r="F66" s="74">
        <v>1595.1</v>
      </c>
      <c r="G66" s="74">
        <v>1595.1</v>
      </c>
    </row>
    <row r="67" spans="1:7" ht="12" thickBot="1" x14ac:dyDescent="0.25">
      <c r="A67" s="96" t="s">
        <v>199</v>
      </c>
      <c r="B67" s="74">
        <v>0</v>
      </c>
      <c r="C67" s="75">
        <v>-236</v>
      </c>
      <c r="D67" s="75">
        <v>-236</v>
      </c>
      <c r="E67" s="74">
        <v>0</v>
      </c>
      <c r="F67" s="75">
        <v>-3933</v>
      </c>
      <c r="G67" s="75">
        <v>-3933</v>
      </c>
    </row>
    <row r="68" spans="1:7" ht="12" thickBot="1" x14ac:dyDescent="0.25">
      <c r="A68" s="96" t="s">
        <v>221</v>
      </c>
      <c r="B68" s="74">
        <v>0</v>
      </c>
      <c r="C68" s="74">
        <v>0</v>
      </c>
      <c r="D68" s="74">
        <v>0</v>
      </c>
      <c r="E68" s="74">
        <v>0</v>
      </c>
      <c r="F68" s="74">
        <v>0</v>
      </c>
      <c r="G68" s="74">
        <v>0</v>
      </c>
    </row>
    <row r="69" spans="1:7" ht="12" thickBot="1" x14ac:dyDescent="0.25">
      <c r="A69" s="96" t="s">
        <v>352</v>
      </c>
      <c r="B69" s="80"/>
      <c r="C69" s="80"/>
      <c r="D69" s="80"/>
      <c r="E69" s="74">
        <v>0</v>
      </c>
      <c r="F69" s="74">
        <v>0.1</v>
      </c>
      <c r="G69" s="74">
        <v>0.1</v>
      </c>
    </row>
    <row r="70" spans="1:7" ht="12" thickBot="1" x14ac:dyDescent="0.25">
      <c r="A70" s="96" t="s">
        <v>353</v>
      </c>
      <c r="B70" s="80"/>
      <c r="C70" s="80"/>
      <c r="D70" s="80"/>
      <c r="E70" s="74">
        <v>0</v>
      </c>
      <c r="F70" s="74">
        <v>500</v>
      </c>
      <c r="G70" s="74">
        <v>500</v>
      </c>
    </row>
    <row r="71" spans="1:7" ht="12" thickBot="1" x14ac:dyDescent="0.25">
      <c r="A71" s="96" t="s">
        <v>389</v>
      </c>
      <c r="B71" s="80"/>
      <c r="C71" s="80"/>
      <c r="D71" s="80"/>
      <c r="E71" s="74">
        <v>0</v>
      </c>
      <c r="F71" s="74">
        <v>109</v>
      </c>
      <c r="G71" s="74">
        <v>109</v>
      </c>
    </row>
    <row r="72" spans="1:7" ht="12" thickBot="1" x14ac:dyDescent="0.25">
      <c r="A72" s="96" t="s">
        <v>200</v>
      </c>
      <c r="B72" s="80"/>
      <c r="C72" s="80"/>
      <c r="D72" s="80"/>
      <c r="E72" s="74">
        <v>0</v>
      </c>
      <c r="F72" s="74">
        <v>4919</v>
      </c>
      <c r="G72" s="74">
        <v>4919</v>
      </c>
    </row>
    <row r="73" spans="1:7" ht="12" thickBot="1" x14ac:dyDescent="0.25">
      <c r="A73" s="88" t="s">
        <v>143</v>
      </c>
      <c r="B73" s="75">
        <v>-668.2</v>
      </c>
      <c r="C73" s="74">
        <v>4351</v>
      </c>
      <c r="D73" s="74">
        <v>3682.8</v>
      </c>
      <c r="E73" s="75">
        <v>-558297.80000000005</v>
      </c>
      <c r="F73" s="74">
        <v>2309733.6</v>
      </c>
      <c r="G73" s="74">
        <v>1751435.8</v>
      </c>
    </row>
    <row r="74" spans="1:7" ht="12" thickBot="1" x14ac:dyDescent="0.25">
      <c r="A74" s="95" t="s">
        <v>312</v>
      </c>
      <c r="B74" s="75">
        <v>-586.70000000000005</v>
      </c>
      <c r="C74" s="74">
        <v>2174</v>
      </c>
      <c r="D74" s="74">
        <v>1587.3</v>
      </c>
      <c r="E74" s="75">
        <v>-487738.7</v>
      </c>
      <c r="F74" s="74">
        <v>1665317.9</v>
      </c>
      <c r="G74" s="74">
        <v>1177579.2</v>
      </c>
    </row>
    <row r="75" spans="1:7" ht="12" thickBot="1" x14ac:dyDescent="0.25">
      <c r="A75" s="96" t="s">
        <v>293</v>
      </c>
      <c r="B75" s="75">
        <v>-25.8</v>
      </c>
      <c r="C75" s="74">
        <v>0</v>
      </c>
      <c r="D75" s="75">
        <v>-25.8</v>
      </c>
      <c r="E75" s="75">
        <v>-14189.8</v>
      </c>
      <c r="F75" s="75">
        <v>-10500</v>
      </c>
      <c r="G75" s="75">
        <v>-24689.8</v>
      </c>
    </row>
    <row r="76" spans="1:7" ht="12" thickBot="1" x14ac:dyDescent="0.25">
      <c r="A76" s="96" t="s">
        <v>383</v>
      </c>
      <c r="B76" s="75">
        <v>-16.7</v>
      </c>
      <c r="C76" s="75">
        <v>-8</v>
      </c>
      <c r="D76" s="75">
        <v>-24.7</v>
      </c>
      <c r="E76" s="75">
        <v>-31333.5</v>
      </c>
      <c r="F76" s="75">
        <v>-16884</v>
      </c>
      <c r="G76" s="75">
        <v>-48217.5</v>
      </c>
    </row>
    <row r="77" spans="1:7" ht="12" thickBot="1" x14ac:dyDescent="0.25">
      <c r="A77" s="96" t="s">
        <v>439</v>
      </c>
      <c r="B77" s="75">
        <v>-150.4</v>
      </c>
      <c r="C77" s="74">
        <v>0</v>
      </c>
      <c r="D77" s="75">
        <v>-150.4</v>
      </c>
      <c r="E77" s="75">
        <v>-282001.09999999998</v>
      </c>
      <c r="F77" s="74">
        <v>0</v>
      </c>
      <c r="G77" s="75">
        <v>-282001.09999999998</v>
      </c>
    </row>
    <row r="78" spans="1:7" ht="12" thickBot="1" x14ac:dyDescent="0.25">
      <c r="A78" s="96" t="s">
        <v>440</v>
      </c>
      <c r="B78" s="75">
        <v>-33.4</v>
      </c>
      <c r="C78" s="74">
        <v>0</v>
      </c>
      <c r="D78" s="75">
        <v>-33.4</v>
      </c>
      <c r="E78" s="75">
        <v>-14754.2</v>
      </c>
      <c r="F78" s="74">
        <v>0</v>
      </c>
      <c r="G78" s="75">
        <v>-14754.2</v>
      </c>
    </row>
    <row r="79" spans="1:7" ht="12" thickBot="1" x14ac:dyDescent="0.25">
      <c r="A79" s="96" t="s">
        <v>441</v>
      </c>
      <c r="B79" s="75">
        <v>-25.7</v>
      </c>
      <c r="C79" s="74">
        <v>0</v>
      </c>
      <c r="D79" s="75">
        <v>-25.7</v>
      </c>
      <c r="E79" s="75">
        <v>-58300.1</v>
      </c>
      <c r="F79" s="74">
        <v>0</v>
      </c>
      <c r="G79" s="75">
        <v>-58300.1</v>
      </c>
    </row>
    <row r="80" spans="1:7" ht="12" thickBot="1" x14ac:dyDescent="0.25">
      <c r="A80" s="96" t="s">
        <v>382</v>
      </c>
      <c r="B80" s="75">
        <v>-171.2</v>
      </c>
      <c r="C80" s="74">
        <v>0</v>
      </c>
      <c r="D80" s="75">
        <v>-171.2</v>
      </c>
      <c r="E80" s="75">
        <v>-40367.800000000003</v>
      </c>
      <c r="F80" s="75">
        <v>-2042</v>
      </c>
      <c r="G80" s="75">
        <v>-42409.8</v>
      </c>
    </row>
    <row r="81" spans="1:7" ht="12" thickBot="1" x14ac:dyDescent="0.25">
      <c r="A81" s="96" t="s">
        <v>384</v>
      </c>
      <c r="B81" s="75">
        <v>-139.69999999999999</v>
      </c>
      <c r="C81" s="74">
        <v>0</v>
      </c>
      <c r="D81" s="75">
        <v>-139.69999999999999</v>
      </c>
      <c r="E81" s="75">
        <v>-38837.1</v>
      </c>
      <c r="F81" s="75">
        <v>-1495</v>
      </c>
      <c r="G81" s="75">
        <v>-40332.1</v>
      </c>
    </row>
    <row r="82" spans="1:7" ht="12" thickBot="1" x14ac:dyDescent="0.25">
      <c r="A82" s="96" t="s">
        <v>442</v>
      </c>
      <c r="B82" s="75">
        <v>-23.9</v>
      </c>
      <c r="C82" s="74">
        <v>0</v>
      </c>
      <c r="D82" s="75">
        <v>-23.9</v>
      </c>
      <c r="E82" s="75">
        <v>-7955.1</v>
      </c>
      <c r="F82" s="74">
        <v>0</v>
      </c>
      <c r="G82" s="75">
        <v>-7955.1</v>
      </c>
    </row>
    <row r="83" spans="1:7" ht="12" thickBot="1" x14ac:dyDescent="0.25">
      <c r="A83" s="96" t="s">
        <v>386</v>
      </c>
      <c r="B83" s="80"/>
      <c r="C83" s="80"/>
      <c r="D83" s="80"/>
      <c r="E83" s="74">
        <v>0</v>
      </c>
      <c r="F83" s="74">
        <v>0</v>
      </c>
      <c r="G83" s="74">
        <v>0</v>
      </c>
    </row>
    <row r="84" spans="1:7" ht="12" thickBot="1" x14ac:dyDescent="0.25">
      <c r="A84" s="96" t="s">
        <v>202</v>
      </c>
      <c r="B84" s="74">
        <v>0</v>
      </c>
      <c r="C84" s="74">
        <v>1930</v>
      </c>
      <c r="D84" s="74">
        <v>1930</v>
      </c>
      <c r="E84" s="74">
        <v>0</v>
      </c>
      <c r="F84" s="74">
        <v>1508504.1</v>
      </c>
      <c r="G84" s="74">
        <v>1508504.1</v>
      </c>
    </row>
    <row r="85" spans="1:7" ht="12" thickBot="1" x14ac:dyDescent="0.25">
      <c r="A85" s="96" t="s">
        <v>203</v>
      </c>
      <c r="B85" s="74">
        <v>0</v>
      </c>
      <c r="C85" s="74">
        <v>127</v>
      </c>
      <c r="D85" s="74">
        <v>127</v>
      </c>
      <c r="E85" s="74">
        <v>0</v>
      </c>
      <c r="F85" s="74">
        <v>86327.3</v>
      </c>
      <c r="G85" s="74">
        <v>86327.3</v>
      </c>
    </row>
    <row r="86" spans="1:7" ht="12" thickBot="1" x14ac:dyDescent="0.25">
      <c r="A86" s="96" t="s">
        <v>204</v>
      </c>
      <c r="B86" s="80"/>
      <c r="C86" s="80"/>
      <c r="D86" s="80"/>
      <c r="E86" s="74">
        <v>0</v>
      </c>
      <c r="F86" s="74">
        <v>1530</v>
      </c>
      <c r="G86" s="74">
        <v>1530</v>
      </c>
    </row>
    <row r="87" spans="1:7" ht="12" thickBot="1" x14ac:dyDescent="0.25">
      <c r="A87" s="96" t="s">
        <v>205</v>
      </c>
      <c r="B87" s="74">
        <v>0</v>
      </c>
      <c r="C87" s="74">
        <v>8</v>
      </c>
      <c r="D87" s="74">
        <v>8</v>
      </c>
      <c r="E87" s="74">
        <v>0</v>
      </c>
      <c r="F87" s="74">
        <v>44144.6</v>
      </c>
      <c r="G87" s="74">
        <v>44144.6</v>
      </c>
    </row>
    <row r="88" spans="1:7" ht="12" thickBot="1" x14ac:dyDescent="0.25">
      <c r="A88" s="96" t="s">
        <v>256</v>
      </c>
      <c r="B88" s="74">
        <v>0</v>
      </c>
      <c r="C88" s="74">
        <v>0</v>
      </c>
      <c r="D88" s="74">
        <v>0</v>
      </c>
      <c r="E88" s="74">
        <v>0</v>
      </c>
      <c r="F88" s="74">
        <v>0</v>
      </c>
      <c r="G88" s="74">
        <v>0</v>
      </c>
    </row>
    <row r="89" spans="1:7" ht="12" thickBot="1" x14ac:dyDescent="0.25">
      <c r="A89" s="96" t="s">
        <v>206</v>
      </c>
      <c r="B89" s="80"/>
      <c r="C89" s="80"/>
      <c r="D89" s="80"/>
      <c r="E89" s="74">
        <v>0</v>
      </c>
      <c r="F89" s="74">
        <v>0</v>
      </c>
      <c r="G89" s="74">
        <v>0</v>
      </c>
    </row>
    <row r="90" spans="1:7" ht="12" thickBot="1" x14ac:dyDescent="0.25">
      <c r="A90" s="96" t="s">
        <v>350</v>
      </c>
      <c r="B90" s="80"/>
      <c r="C90" s="80"/>
      <c r="D90" s="80"/>
      <c r="E90" s="74">
        <v>0</v>
      </c>
      <c r="F90" s="74">
        <v>1307.9000000000001</v>
      </c>
      <c r="G90" s="74">
        <v>1307.9000000000001</v>
      </c>
    </row>
    <row r="91" spans="1:7" ht="12" thickBot="1" x14ac:dyDescent="0.25">
      <c r="A91" s="96" t="s">
        <v>211</v>
      </c>
      <c r="B91" s="74">
        <v>0</v>
      </c>
      <c r="C91" s="74">
        <v>117</v>
      </c>
      <c r="D91" s="74">
        <v>117</v>
      </c>
      <c r="E91" s="74">
        <v>0</v>
      </c>
      <c r="F91" s="74">
        <v>54425</v>
      </c>
      <c r="G91" s="74">
        <v>54425</v>
      </c>
    </row>
    <row r="92" spans="1:7" ht="12" thickBot="1" x14ac:dyDescent="0.25">
      <c r="A92" s="95" t="s">
        <v>313</v>
      </c>
      <c r="B92" s="74">
        <v>0</v>
      </c>
      <c r="C92" s="74">
        <v>139</v>
      </c>
      <c r="D92" s="74">
        <v>139</v>
      </c>
      <c r="E92" s="74">
        <v>0</v>
      </c>
      <c r="F92" s="74">
        <v>188687.8</v>
      </c>
      <c r="G92" s="74">
        <v>188687.8</v>
      </c>
    </row>
    <row r="93" spans="1:7" ht="12" thickBot="1" x14ac:dyDescent="0.25">
      <c r="A93" s="96" t="s">
        <v>208</v>
      </c>
      <c r="B93" s="74">
        <v>0</v>
      </c>
      <c r="C93" s="74">
        <v>100</v>
      </c>
      <c r="D93" s="74">
        <v>100</v>
      </c>
      <c r="E93" s="74">
        <v>0</v>
      </c>
      <c r="F93" s="74">
        <v>26491.599999999999</v>
      </c>
      <c r="G93" s="74">
        <v>26491.599999999999</v>
      </c>
    </row>
    <row r="94" spans="1:7" ht="12" thickBot="1" x14ac:dyDescent="0.25">
      <c r="A94" s="96" t="s">
        <v>209</v>
      </c>
      <c r="B94" s="74">
        <v>0</v>
      </c>
      <c r="C94" s="74">
        <v>39</v>
      </c>
      <c r="D94" s="74">
        <v>39</v>
      </c>
      <c r="E94" s="74">
        <v>0</v>
      </c>
      <c r="F94" s="74">
        <v>162196.20000000001</v>
      </c>
      <c r="G94" s="74">
        <v>162196.20000000001</v>
      </c>
    </row>
    <row r="95" spans="1:7" ht="12" thickBot="1" x14ac:dyDescent="0.25">
      <c r="A95" s="95" t="s">
        <v>314</v>
      </c>
      <c r="B95" s="75">
        <v>-81.5</v>
      </c>
      <c r="C95" s="74">
        <v>2038</v>
      </c>
      <c r="D95" s="74">
        <v>1956.5</v>
      </c>
      <c r="E95" s="75">
        <v>-70559.100000000006</v>
      </c>
      <c r="F95" s="74">
        <v>455728</v>
      </c>
      <c r="G95" s="74">
        <v>385168.9</v>
      </c>
    </row>
    <row r="96" spans="1:7" ht="12" thickBot="1" x14ac:dyDescent="0.25">
      <c r="A96" s="96" t="s">
        <v>380</v>
      </c>
      <c r="B96" s="74">
        <v>1.4</v>
      </c>
      <c r="C96" s="74">
        <v>0</v>
      </c>
      <c r="D96" s="74">
        <v>1.4</v>
      </c>
      <c r="E96" s="74">
        <v>551.20000000000005</v>
      </c>
      <c r="F96" s="74">
        <v>0</v>
      </c>
      <c r="G96" s="74">
        <v>551.20000000000005</v>
      </c>
    </row>
    <row r="97" spans="1:7" ht="12" thickBot="1" x14ac:dyDescent="0.25">
      <c r="A97" s="96" t="s">
        <v>315</v>
      </c>
      <c r="B97" s="80"/>
      <c r="C97" s="80"/>
      <c r="D97" s="80"/>
      <c r="E97" s="74">
        <v>6740.2</v>
      </c>
      <c r="F97" s="74">
        <v>0</v>
      </c>
      <c r="G97" s="74">
        <v>6740.2</v>
      </c>
    </row>
    <row r="98" spans="1:7" ht="12" thickBot="1" x14ac:dyDescent="0.25">
      <c r="A98" s="96" t="s">
        <v>284</v>
      </c>
      <c r="B98" s="75">
        <v>-71</v>
      </c>
      <c r="C98" s="74">
        <v>0</v>
      </c>
      <c r="D98" s="75">
        <v>-71</v>
      </c>
      <c r="E98" s="75">
        <v>-39534.9</v>
      </c>
      <c r="F98" s="74">
        <v>0</v>
      </c>
      <c r="G98" s="75">
        <v>-39534.9</v>
      </c>
    </row>
    <row r="99" spans="1:7" ht="12" thickBot="1" x14ac:dyDescent="0.25">
      <c r="A99" s="96" t="s">
        <v>285</v>
      </c>
      <c r="B99" s="75">
        <v>-12</v>
      </c>
      <c r="C99" s="74">
        <v>0</v>
      </c>
      <c r="D99" s="75">
        <v>-12</v>
      </c>
      <c r="E99" s="75">
        <v>-9775.7000000000007</v>
      </c>
      <c r="F99" s="74">
        <v>0</v>
      </c>
      <c r="G99" s="75">
        <v>-9775.7000000000007</v>
      </c>
    </row>
    <row r="100" spans="1:7" ht="12" thickBot="1" x14ac:dyDescent="0.25">
      <c r="A100" s="96" t="s">
        <v>286</v>
      </c>
      <c r="B100" s="80"/>
      <c r="C100" s="80"/>
      <c r="D100" s="80"/>
      <c r="E100" s="75">
        <v>-139.6</v>
      </c>
      <c r="F100" s="74">
        <v>0</v>
      </c>
      <c r="G100" s="75">
        <v>-139.6</v>
      </c>
    </row>
    <row r="101" spans="1:7" ht="12" thickBot="1" x14ac:dyDescent="0.25">
      <c r="A101" s="96" t="s">
        <v>287</v>
      </c>
      <c r="B101" s="80"/>
      <c r="C101" s="80"/>
      <c r="D101" s="80"/>
      <c r="E101" s="75">
        <v>-33.1</v>
      </c>
      <c r="F101" s="74">
        <v>0</v>
      </c>
      <c r="G101" s="75">
        <v>-33.1</v>
      </c>
    </row>
    <row r="102" spans="1:7" ht="12" thickBot="1" x14ac:dyDescent="0.25">
      <c r="A102" s="96" t="s">
        <v>291</v>
      </c>
      <c r="B102" s="74">
        <v>0</v>
      </c>
      <c r="C102" s="74">
        <v>0</v>
      </c>
      <c r="D102" s="74">
        <v>0</v>
      </c>
      <c r="E102" s="75">
        <v>-7696.5</v>
      </c>
      <c r="F102" s="74">
        <v>0</v>
      </c>
      <c r="G102" s="75">
        <v>-7696.5</v>
      </c>
    </row>
    <row r="103" spans="1:7" ht="12" thickBot="1" x14ac:dyDescent="0.25">
      <c r="A103" s="96" t="s">
        <v>297</v>
      </c>
      <c r="B103" s="80"/>
      <c r="C103" s="80"/>
      <c r="D103" s="80"/>
      <c r="E103" s="75">
        <v>-20222.3</v>
      </c>
      <c r="F103" s="74">
        <v>0</v>
      </c>
      <c r="G103" s="75">
        <v>-20222.3</v>
      </c>
    </row>
    <row r="104" spans="1:7" ht="12" thickBot="1" x14ac:dyDescent="0.25">
      <c r="A104" s="96" t="s">
        <v>289</v>
      </c>
      <c r="B104" s="80"/>
      <c r="C104" s="80"/>
      <c r="D104" s="80"/>
      <c r="E104" s="75">
        <v>-404.8</v>
      </c>
      <c r="F104" s="74">
        <v>0</v>
      </c>
      <c r="G104" s="75">
        <v>-404.8</v>
      </c>
    </row>
    <row r="105" spans="1:7" ht="12" thickBot="1" x14ac:dyDescent="0.25">
      <c r="A105" s="96" t="s">
        <v>364</v>
      </c>
      <c r="B105" s="80"/>
      <c r="C105" s="80"/>
      <c r="D105" s="80"/>
      <c r="E105" s="75">
        <v>-43.4</v>
      </c>
      <c r="F105" s="74">
        <v>0</v>
      </c>
      <c r="G105" s="75">
        <v>-43.4</v>
      </c>
    </row>
    <row r="106" spans="1:7" ht="12" thickBot="1" x14ac:dyDescent="0.25">
      <c r="A106" s="96" t="s">
        <v>424</v>
      </c>
      <c r="B106" s="74">
        <v>0</v>
      </c>
      <c r="C106" s="74">
        <v>1980</v>
      </c>
      <c r="D106" s="74">
        <v>1980</v>
      </c>
      <c r="E106" s="74">
        <v>0</v>
      </c>
      <c r="F106" s="74">
        <v>269635.8</v>
      </c>
      <c r="G106" s="74">
        <v>269635.8</v>
      </c>
    </row>
    <row r="107" spans="1:7" ht="12" thickBot="1" x14ac:dyDescent="0.25">
      <c r="A107" s="96" t="s">
        <v>425</v>
      </c>
      <c r="B107" s="74">
        <v>0</v>
      </c>
      <c r="C107" s="74">
        <v>0</v>
      </c>
      <c r="D107" s="74">
        <v>0</v>
      </c>
      <c r="E107" s="74">
        <v>0</v>
      </c>
      <c r="F107" s="74">
        <v>3168.9</v>
      </c>
      <c r="G107" s="74">
        <v>3168.9</v>
      </c>
    </row>
    <row r="108" spans="1:7" ht="12" thickBot="1" x14ac:dyDescent="0.25">
      <c r="A108" s="96" t="s">
        <v>363</v>
      </c>
      <c r="B108" s="80"/>
      <c r="C108" s="80"/>
      <c r="D108" s="80"/>
      <c r="E108" s="74">
        <v>0</v>
      </c>
      <c r="F108" s="74">
        <v>3725</v>
      </c>
      <c r="G108" s="74">
        <v>3725</v>
      </c>
    </row>
    <row r="109" spans="1:7" ht="12" thickBot="1" x14ac:dyDescent="0.25">
      <c r="A109" s="96" t="s">
        <v>235</v>
      </c>
      <c r="B109" s="80"/>
      <c r="C109" s="80"/>
      <c r="D109" s="80"/>
      <c r="E109" s="74">
        <v>0</v>
      </c>
      <c r="F109" s="74">
        <v>0</v>
      </c>
      <c r="G109" s="74">
        <v>0</v>
      </c>
    </row>
    <row r="110" spans="1:7" ht="12" thickBot="1" x14ac:dyDescent="0.25">
      <c r="A110" s="96" t="s">
        <v>354</v>
      </c>
      <c r="B110" s="80"/>
      <c r="C110" s="80"/>
      <c r="D110" s="80"/>
      <c r="E110" s="74">
        <v>0</v>
      </c>
      <c r="F110" s="74">
        <v>0</v>
      </c>
      <c r="G110" s="74">
        <v>0</v>
      </c>
    </row>
    <row r="111" spans="1:7" ht="12" thickBot="1" x14ac:dyDescent="0.25">
      <c r="A111" s="96" t="s">
        <v>232</v>
      </c>
      <c r="B111" s="80"/>
      <c r="C111" s="80"/>
      <c r="D111" s="80"/>
      <c r="E111" s="74">
        <v>0</v>
      </c>
      <c r="F111" s="74">
        <v>1448.2</v>
      </c>
      <c r="G111" s="74">
        <v>1448.2</v>
      </c>
    </row>
    <row r="112" spans="1:7" ht="12" thickBot="1" x14ac:dyDescent="0.25">
      <c r="A112" s="96" t="s">
        <v>233</v>
      </c>
      <c r="B112" s="80"/>
      <c r="C112" s="80"/>
      <c r="D112" s="80"/>
      <c r="E112" s="74">
        <v>0</v>
      </c>
      <c r="F112" s="74">
        <v>88044.1</v>
      </c>
      <c r="G112" s="74">
        <v>88044.1</v>
      </c>
    </row>
    <row r="113" spans="1:7" ht="12" thickBot="1" x14ac:dyDescent="0.25">
      <c r="A113" s="96" t="s">
        <v>236</v>
      </c>
      <c r="B113" s="80"/>
      <c r="C113" s="80"/>
      <c r="D113" s="80"/>
      <c r="E113" s="74">
        <v>0</v>
      </c>
      <c r="F113" s="74">
        <v>2093.8000000000002</v>
      </c>
      <c r="G113" s="74">
        <v>2093.8000000000002</v>
      </c>
    </row>
    <row r="114" spans="1:7" ht="12" thickBot="1" x14ac:dyDescent="0.25">
      <c r="A114" s="96" t="s">
        <v>237</v>
      </c>
      <c r="B114" s="80"/>
      <c r="C114" s="80"/>
      <c r="D114" s="80"/>
      <c r="E114" s="74">
        <v>0</v>
      </c>
      <c r="F114" s="74">
        <v>3599.6</v>
      </c>
      <c r="G114" s="74">
        <v>3599.6</v>
      </c>
    </row>
    <row r="115" spans="1:7" ht="12" thickBot="1" x14ac:dyDescent="0.25">
      <c r="A115" s="96" t="s">
        <v>238</v>
      </c>
      <c r="B115" s="74">
        <v>0</v>
      </c>
      <c r="C115" s="74">
        <v>0</v>
      </c>
      <c r="D115" s="74">
        <v>0</v>
      </c>
      <c r="E115" s="74">
        <v>0</v>
      </c>
      <c r="F115" s="74">
        <v>31801.4</v>
      </c>
      <c r="G115" s="74">
        <v>31801.4</v>
      </c>
    </row>
    <row r="116" spans="1:7" ht="12" thickBot="1" x14ac:dyDescent="0.25">
      <c r="A116" s="96" t="s">
        <v>239</v>
      </c>
      <c r="B116" s="74">
        <v>0</v>
      </c>
      <c r="C116" s="74">
        <v>54</v>
      </c>
      <c r="D116" s="74">
        <v>54</v>
      </c>
      <c r="E116" s="74">
        <v>0</v>
      </c>
      <c r="F116" s="74">
        <v>51833</v>
      </c>
      <c r="G116" s="74">
        <v>51833</v>
      </c>
    </row>
    <row r="117" spans="1:7" ht="12" thickBot="1" x14ac:dyDescent="0.25">
      <c r="A117" s="96" t="s">
        <v>240</v>
      </c>
      <c r="B117" s="74">
        <v>0</v>
      </c>
      <c r="C117" s="74">
        <v>4</v>
      </c>
      <c r="D117" s="74">
        <v>4</v>
      </c>
      <c r="E117" s="74">
        <v>0</v>
      </c>
      <c r="F117" s="74">
        <v>378.2</v>
      </c>
      <c r="G117" s="74">
        <v>378.2</v>
      </c>
    </row>
    <row r="118" spans="1:7" ht="12" thickBot="1" x14ac:dyDescent="0.25">
      <c r="A118" s="88" t="s">
        <v>144</v>
      </c>
      <c r="B118" s="75">
        <v>-125.5</v>
      </c>
      <c r="C118" s="74">
        <v>0</v>
      </c>
      <c r="D118" s="75">
        <v>-125.5</v>
      </c>
      <c r="E118" s="75">
        <v>-767.7</v>
      </c>
      <c r="F118" s="74">
        <v>0</v>
      </c>
      <c r="G118" s="75">
        <v>-767.7</v>
      </c>
    </row>
    <row r="119" spans="1:7" ht="12" thickBot="1" x14ac:dyDescent="0.25">
      <c r="A119" s="95" t="s">
        <v>316</v>
      </c>
      <c r="B119" s="75">
        <v>-125.5</v>
      </c>
      <c r="C119" s="74">
        <v>0</v>
      </c>
      <c r="D119" s="75">
        <v>-125.5</v>
      </c>
      <c r="E119" s="75">
        <v>-767.7</v>
      </c>
      <c r="F119" s="74">
        <v>0</v>
      </c>
      <c r="G119" s="75">
        <v>-767.7</v>
      </c>
    </row>
    <row r="120" spans="1:7" ht="12" thickBot="1" x14ac:dyDescent="0.25">
      <c r="A120" s="96" t="s">
        <v>290</v>
      </c>
      <c r="B120" s="75">
        <v>-125.5</v>
      </c>
      <c r="C120" s="74">
        <v>0</v>
      </c>
      <c r="D120" s="75">
        <v>-125.5</v>
      </c>
      <c r="E120" s="75">
        <v>-767.7</v>
      </c>
      <c r="F120" s="74">
        <v>0</v>
      </c>
      <c r="G120" s="75">
        <v>-767.7</v>
      </c>
    </row>
    <row r="121" spans="1:7" ht="12" thickBot="1" x14ac:dyDescent="0.25">
      <c r="A121" s="88" t="s">
        <v>145</v>
      </c>
      <c r="B121" s="80"/>
      <c r="C121" s="80"/>
      <c r="D121" s="80"/>
      <c r="E121" s="74">
        <v>0</v>
      </c>
      <c r="F121" s="74">
        <v>91499.5</v>
      </c>
      <c r="G121" s="74">
        <v>91499.5</v>
      </c>
    </row>
    <row r="122" spans="1:7" ht="12" thickBot="1" x14ac:dyDescent="0.25">
      <c r="A122" s="95" t="s">
        <v>317</v>
      </c>
      <c r="B122" s="80"/>
      <c r="C122" s="80"/>
      <c r="D122" s="80"/>
      <c r="E122" s="74">
        <v>0</v>
      </c>
      <c r="F122" s="74">
        <v>91499.5</v>
      </c>
      <c r="G122" s="74">
        <v>91499.5</v>
      </c>
    </row>
    <row r="123" spans="1:7" ht="12" thickBot="1" x14ac:dyDescent="0.25">
      <c r="A123" s="96" t="s">
        <v>224</v>
      </c>
      <c r="B123" s="80"/>
      <c r="C123" s="80"/>
      <c r="D123" s="80"/>
      <c r="E123" s="74">
        <v>0</v>
      </c>
      <c r="F123" s="74">
        <v>91499.5</v>
      </c>
      <c r="G123" s="74">
        <v>91499.5</v>
      </c>
    </row>
    <row r="124" spans="1:7" ht="12" thickBot="1" x14ac:dyDescent="0.25">
      <c r="A124" s="88" t="s">
        <v>146</v>
      </c>
      <c r="B124" s="80"/>
      <c r="C124" s="80"/>
      <c r="D124" s="80"/>
      <c r="E124" s="74">
        <v>0</v>
      </c>
      <c r="F124" s="74">
        <v>3481.9</v>
      </c>
      <c r="G124" s="74">
        <v>3481.9</v>
      </c>
    </row>
    <row r="125" spans="1:7" ht="12" thickBot="1" x14ac:dyDescent="0.25">
      <c r="A125" s="95" t="s">
        <v>318</v>
      </c>
      <c r="B125" s="80"/>
      <c r="C125" s="80"/>
      <c r="D125" s="80"/>
      <c r="E125" s="74">
        <v>0</v>
      </c>
      <c r="F125" s="74">
        <v>3481.9</v>
      </c>
      <c r="G125" s="74">
        <v>3481.9</v>
      </c>
    </row>
    <row r="126" spans="1:7" ht="12" thickBot="1" x14ac:dyDescent="0.25">
      <c r="A126" s="96" t="s">
        <v>219</v>
      </c>
      <c r="B126" s="80"/>
      <c r="C126" s="80"/>
      <c r="D126" s="80"/>
      <c r="E126" s="74">
        <v>0</v>
      </c>
      <c r="F126" s="74">
        <v>3481.9</v>
      </c>
      <c r="G126" s="74">
        <v>3481.9</v>
      </c>
    </row>
    <row r="127" spans="1:7" ht="12" thickBot="1" x14ac:dyDescent="0.25">
      <c r="A127" s="88" t="s">
        <v>387</v>
      </c>
      <c r="B127" s="74">
        <v>0</v>
      </c>
      <c r="C127" s="74">
        <v>29241.1</v>
      </c>
      <c r="D127" s="74">
        <v>29241.1</v>
      </c>
      <c r="E127" s="80"/>
      <c r="F127" s="80"/>
      <c r="G127" s="80"/>
    </row>
    <row r="128" spans="1:7" ht="12" thickBot="1" x14ac:dyDescent="0.25">
      <c r="A128" s="95" t="s">
        <v>388</v>
      </c>
      <c r="B128" s="74">
        <v>0</v>
      </c>
      <c r="C128" s="74">
        <v>29241.1</v>
      </c>
      <c r="D128" s="74">
        <v>29241.1</v>
      </c>
      <c r="E128" s="80"/>
      <c r="F128" s="80"/>
      <c r="G128" s="80"/>
    </row>
    <row r="129" spans="1:7" ht="12" thickBot="1" x14ac:dyDescent="0.25">
      <c r="A129" s="96" t="s">
        <v>226</v>
      </c>
      <c r="B129" s="74">
        <v>0</v>
      </c>
      <c r="C129" s="74">
        <v>29241.1</v>
      </c>
      <c r="D129" s="74">
        <v>29241.1</v>
      </c>
      <c r="E129" s="80"/>
      <c r="F129" s="80"/>
      <c r="G129" s="80"/>
    </row>
    <row r="130" spans="1:7" ht="12" thickBot="1" x14ac:dyDescent="0.25">
      <c r="A130" s="86" t="s">
        <v>147</v>
      </c>
      <c r="B130" s="74">
        <v>513.9</v>
      </c>
      <c r="C130" s="74">
        <v>1300</v>
      </c>
      <c r="D130" s="74">
        <v>1813.9</v>
      </c>
      <c r="E130" s="74">
        <v>919148.2</v>
      </c>
      <c r="F130" s="74">
        <v>71893</v>
      </c>
      <c r="G130" s="74">
        <v>991041.2</v>
      </c>
    </row>
    <row r="131" spans="1:7" ht="12" thickBot="1" x14ac:dyDescent="0.25">
      <c r="A131" s="87" t="s">
        <v>148</v>
      </c>
      <c r="B131" s="74">
        <v>513.9</v>
      </c>
      <c r="C131" s="74">
        <v>1300</v>
      </c>
      <c r="D131" s="74">
        <v>1813.9</v>
      </c>
      <c r="E131" s="74">
        <v>919148.2</v>
      </c>
      <c r="F131" s="74">
        <v>71893</v>
      </c>
      <c r="G131" s="74">
        <v>991041.2</v>
      </c>
    </row>
    <row r="132" spans="1:7" ht="12" thickBot="1" x14ac:dyDescent="0.25">
      <c r="A132" s="88" t="s">
        <v>149</v>
      </c>
      <c r="B132" s="74">
        <v>0</v>
      </c>
      <c r="C132" s="74">
        <v>2000</v>
      </c>
      <c r="D132" s="74">
        <v>2000</v>
      </c>
      <c r="E132" s="74">
        <v>0</v>
      </c>
      <c r="F132" s="74">
        <v>0</v>
      </c>
      <c r="G132" s="74">
        <v>0</v>
      </c>
    </row>
    <row r="133" spans="1:7" ht="12" thickBot="1" x14ac:dyDescent="0.25">
      <c r="A133" s="95" t="s">
        <v>319</v>
      </c>
      <c r="B133" s="74">
        <v>0</v>
      </c>
      <c r="C133" s="74">
        <v>2000</v>
      </c>
      <c r="D133" s="74">
        <v>2000</v>
      </c>
      <c r="E133" s="74">
        <v>0</v>
      </c>
      <c r="F133" s="74">
        <v>0</v>
      </c>
      <c r="G133" s="74">
        <v>0</v>
      </c>
    </row>
    <row r="134" spans="1:7" ht="12" thickBot="1" x14ac:dyDescent="0.25">
      <c r="A134" s="96" t="s">
        <v>320</v>
      </c>
      <c r="B134" s="74">
        <v>0</v>
      </c>
      <c r="C134" s="74">
        <v>2000</v>
      </c>
      <c r="D134" s="74">
        <v>2000</v>
      </c>
      <c r="E134" s="74">
        <v>0</v>
      </c>
      <c r="F134" s="74">
        <v>0</v>
      </c>
      <c r="G134" s="74">
        <v>0</v>
      </c>
    </row>
    <row r="135" spans="1:7" ht="12" thickBot="1" x14ac:dyDescent="0.25">
      <c r="A135" s="88" t="s">
        <v>150</v>
      </c>
      <c r="B135" s="74">
        <v>13.9</v>
      </c>
      <c r="C135" s="74">
        <v>0</v>
      </c>
      <c r="D135" s="74">
        <v>13.9</v>
      </c>
      <c r="E135" s="74">
        <v>901923.2</v>
      </c>
      <c r="F135" s="74">
        <v>105893</v>
      </c>
      <c r="G135" s="74">
        <v>1007816.2</v>
      </c>
    </row>
    <row r="136" spans="1:7" ht="12" thickBot="1" x14ac:dyDescent="0.25">
      <c r="A136" s="95" t="s">
        <v>321</v>
      </c>
      <c r="B136" s="74">
        <v>13.9</v>
      </c>
      <c r="C136" s="74">
        <v>0</v>
      </c>
      <c r="D136" s="74">
        <v>13.9</v>
      </c>
      <c r="E136" s="74">
        <v>901923.2</v>
      </c>
      <c r="F136" s="74">
        <v>105893</v>
      </c>
      <c r="G136" s="74">
        <v>1007816.2</v>
      </c>
    </row>
    <row r="137" spans="1:7" ht="12" thickBot="1" x14ac:dyDescent="0.25">
      <c r="A137" s="96" t="s">
        <v>279</v>
      </c>
      <c r="B137" s="74">
        <v>0</v>
      </c>
      <c r="C137" s="74">
        <v>0</v>
      </c>
      <c r="D137" s="74">
        <v>0</v>
      </c>
      <c r="E137" s="74">
        <v>3005.9</v>
      </c>
      <c r="F137" s="74">
        <v>0</v>
      </c>
      <c r="G137" s="74">
        <v>3005.9</v>
      </c>
    </row>
    <row r="138" spans="1:7" ht="12" thickBot="1" x14ac:dyDescent="0.25">
      <c r="A138" s="96" t="s">
        <v>278</v>
      </c>
      <c r="B138" s="74">
        <v>0</v>
      </c>
      <c r="C138" s="74">
        <v>0</v>
      </c>
      <c r="D138" s="74">
        <v>0</v>
      </c>
      <c r="E138" s="74">
        <v>3168.7</v>
      </c>
      <c r="F138" s="74">
        <v>0</v>
      </c>
      <c r="G138" s="74">
        <v>3168.7</v>
      </c>
    </row>
    <row r="139" spans="1:7" ht="12" thickBot="1" x14ac:dyDescent="0.25">
      <c r="A139" s="96" t="s">
        <v>280</v>
      </c>
      <c r="B139" s="80"/>
      <c r="C139" s="80"/>
      <c r="D139" s="80"/>
      <c r="E139" s="74">
        <v>2973.3</v>
      </c>
      <c r="F139" s="74">
        <v>0</v>
      </c>
      <c r="G139" s="74">
        <v>2973.3</v>
      </c>
    </row>
    <row r="140" spans="1:7" ht="12" thickBot="1" x14ac:dyDescent="0.25">
      <c r="A140" s="96" t="s">
        <v>322</v>
      </c>
      <c r="B140" s="74">
        <v>0</v>
      </c>
      <c r="C140" s="74">
        <v>0</v>
      </c>
      <c r="D140" s="74">
        <v>0</v>
      </c>
      <c r="E140" s="74">
        <v>0</v>
      </c>
      <c r="F140" s="74">
        <v>0</v>
      </c>
      <c r="G140" s="74">
        <v>0</v>
      </c>
    </row>
    <row r="141" spans="1:7" ht="12" thickBot="1" x14ac:dyDescent="0.25">
      <c r="A141" s="96" t="s">
        <v>323</v>
      </c>
      <c r="B141" s="74">
        <v>0</v>
      </c>
      <c r="C141" s="74">
        <v>0</v>
      </c>
      <c r="D141" s="74">
        <v>0</v>
      </c>
      <c r="E141" s="74">
        <v>374574</v>
      </c>
      <c r="F141" s="74">
        <v>2470</v>
      </c>
      <c r="G141" s="74">
        <v>377044</v>
      </c>
    </row>
    <row r="142" spans="1:7" ht="12" thickBot="1" x14ac:dyDescent="0.25">
      <c r="A142" s="96" t="s">
        <v>324</v>
      </c>
      <c r="B142" s="74">
        <v>0</v>
      </c>
      <c r="C142" s="74">
        <v>0</v>
      </c>
      <c r="D142" s="74">
        <v>0</v>
      </c>
      <c r="E142" s="74">
        <v>0</v>
      </c>
      <c r="F142" s="74">
        <v>6434</v>
      </c>
      <c r="G142" s="74">
        <v>6434</v>
      </c>
    </row>
    <row r="143" spans="1:7" ht="12" thickBot="1" x14ac:dyDescent="0.25">
      <c r="A143" s="96" t="s">
        <v>325</v>
      </c>
      <c r="B143" s="74">
        <v>0</v>
      </c>
      <c r="C143" s="74">
        <v>0</v>
      </c>
      <c r="D143" s="74">
        <v>0</v>
      </c>
      <c r="E143" s="74">
        <v>0</v>
      </c>
      <c r="F143" s="75">
        <v>-17181.599999999999</v>
      </c>
      <c r="G143" s="75">
        <v>-17181.599999999999</v>
      </c>
    </row>
    <row r="144" spans="1:7" ht="12" thickBot="1" x14ac:dyDescent="0.25">
      <c r="A144" s="96" t="s">
        <v>326</v>
      </c>
      <c r="B144" s="80"/>
      <c r="C144" s="80"/>
      <c r="D144" s="80"/>
      <c r="E144" s="74">
        <v>107348.4</v>
      </c>
      <c r="F144" s="74">
        <v>6729</v>
      </c>
      <c r="G144" s="74">
        <v>114077.4</v>
      </c>
    </row>
    <row r="145" spans="1:7" ht="12" thickBot="1" x14ac:dyDescent="0.25">
      <c r="A145" s="96" t="s">
        <v>327</v>
      </c>
      <c r="B145" s="74">
        <v>0</v>
      </c>
      <c r="C145" s="74">
        <v>0</v>
      </c>
      <c r="D145" s="74">
        <v>0</v>
      </c>
      <c r="E145" s="74">
        <v>893889.4</v>
      </c>
      <c r="F145" s="74">
        <v>31999</v>
      </c>
      <c r="G145" s="74">
        <v>925888.4</v>
      </c>
    </row>
    <row r="146" spans="1:7" ht="12" thickBot="1" x14ac:dyDescent="0.25">
      <c r="A146" s="96" t="s">
        <v>328</v>
      </c>
      <c r="B146" s="74">
        <v>0</v>
      </c>
      <c r="C146" s="74">
        <v>0</v>
      </c>
      <c r="D146" s="74">
        <v>0</v>
      </c>
      <c r="E146" s="75">
        <v>-99847.6</v>
      </c>
      <c r="F146" s="75">
        <v>-28921</v>
      </c>
      <c r="G146" s="75">
        <v>-128768.6</v>
      </c>
    </row>
    <row r="147" spans="1:7" ht="12" thickBot="1" x14ac:dyDescent="0.25">
      <c r="A147" s="96" t="s">
        <v>329</v>
      </c>
      <c r="B147" s="74">
        <v>0</v>
      </c>
      <c r="C147" s="74">
        <v>0</v>
      </c>
      <c r="D147" s="74">
        <v>0</v>
      </c>
      <c r="E147" s="74">
        <v>63255.9</v>
      </c>
      <c r="F147" s="74">
        <v>0</v>
      </c>
      <c r="G147" s="74">
        <v>63255.9</v>
      </c>
    </row>
    <row r="148" spans="1:7" ht="12" thickBot="1" x14ac:dyDescent="0.25">
      <c r="A148" s="96" t="s">
        <v>330</v>
      </c>
      <c r="B148" s="74">
        <v>0</v>
      </c>
      <c r="C148" s="75">
        <v>-3</v>
      </c>
      <c r="D148" s="75">
        <v>-3</v>
      </c>
      <c r="E148" s="75">
        <v>-32614</v>
      </c>
      <c r="F148" s="75">
        <v>-1927</v>
      </c>
      <c r="G148" s="75">
        <v>-34541</v>
      </c>
    </row>
    <row r="149" spans="1:7" ht="12" thickBot="1" x14ac:dyDescent="0.25">
      <c r="A149" s="96" t="s">
        <v>331</v>
      </c>
      <c r="B149" s="74">
        <v>0</v>
      </c>
      <c r="C149" s="74">
        <v>0</v>
      </c>
      <c r="D149" s="74">
        <v>0</v>
      </c>
      <c r="E149" s="74">
        <v>0</v>
      </c>
      <c r="F149" s="74">
        <v>6896</v>
      </c>
      <c r="G149" s="74">
        <v>6896</v>
      </c>
    </row>
    <row r="150" spans="1:7" ht="12" thickBot="1" x14ac:dyDescent="0.25">
      <c r="A150" s="96" t="s">
        <v>332</v>
      </c>
      <c r="B150" s="74">
        <v>0</v>
      </c>
      <c r="C150" s="75">
        <v>-40</v>
      </c>
      <c r="D150" s="75">
        <v>-40</v>
      </c>
      <c r="E150" s="74">
        <v>0</v>
      </c>
      <c r="F150" s="75">
        <v>-8323</v>
      </c>
      <c r="G150" s="75">
        <v>-8323</v>
      </c>
    </row>
    <row r="151" spans="1:7" ht="12" thickBot="1" x14ac:dyDescent="0.25">
      <c r="A151" s="96" t="s">
        <v>333</v>
      </c>
      <c r="B151" s="74">
        <v>47.3</v>
      </c>
      <c r="C151" s="74">
        <v>0</v>
      </c>
      <c r="D151" s="74">
        <v>47.3</v>
      </c>
      <c r="E151" s="74">
        <v>144657.9</v>
      </c>
      <c r="F151" s="74">
        <v>23649</v>
      </c>
      <c r="G151" s="74">
        <v>168306.9</v>
      </c>
    </row>
    <row r="152" spans="1:7" ht="12" thickBot="1" x14ac:dyDescent="0.25">
      <c r="A152" s="96" t="s">
        <v>334</v>
      </c>
      <c r="B152" s="80"/>
      <c r="C152" s="80"/>
      <c r="D152" s="80"/>
      <c r="E152" s="74">
        <v>28420.5</v>
      </c>
      <c r="F152" s="74">
        <v>0</v>
      </c>
      <c r="G152" s="74">
        <v>28420.5</v>
      </c>
    </row>
    <row r="153" spans="1:7" ht="12" thickBot="1" x14ac:dyDescent="0.25">
      <c r="A153" s="96" t="s">
        <v>335</v>
      </c>
      <c r="B153" s="75">
        <v>-33.4</v>
      </c>
      <c r="C153" s="74">
        <v>0</v>
      </c>
      <c r="D153" s="75">
        <v>-33.4</v>
      </c>
      <c r="E153" s="75">
        <v>-93340.800000000003</v>
      </c>
      <c r="F153" s="75">
        <v>-4593</v>
      </c>
      <c r="G153" s="75">
        <v>-97933.8</v>
      </c>
    </row>
    <row r="154" spans="1:7" ht="12" thickBot="1" x14ac:dyDescent="0.25">
      <c r="A154" s="96" t="s">
        <v>336</v>
      </c>
      <c r="B154" s="80"/>
      <c r="C154" s="80"/>
      <c r="D154" s="80"/>
      <c r="E154" s="74">
        <v>103368.4</v>
      </c>
      <c r="F154" s="74">
        <v>5000</v>
      </c>
      <c r="G154" s="74">
        <v>108368.4</v>
      </c>
    </row>
    <row r="155" spans="1:7" ht="12" thickBot="1" x14ac:dyDescent="0.25">
      <c r="A155" s="96" t="s">
        <v>337</v>
      </c>
      <c r="B155" s="80"/>
      <c r="C155" s="80"/>
      <c r="D155" s="80"/>
      <c r="E155" s="75">
        <v>-31015</v>
      </c>
      <c r="F155" s="75">
        <v>-15574</v>
      </c>
      <c r="G155" s="75">
        <v>-46589</v>
      </c>
    </row>
    <row r="156" spans="1:7" ht="12" thickBot="1" x14ac:dyDescent="0.25">
      <c r="A156" s="96" t="s">
        <v>338</v>
      </c>
      <c r="B156" s="80"/>
      <c r="C156" s="80"/>
      <c r="D156" s="80"/>
      <c r="E156" s="74">
        <v>0</v>
      </c>
      <c r="F156" s="74">
        <v>0</v>
      </c>
      <c r="G156" s="74">
        <v>0</v>
      </c>
    </row>
    <row r="157" spans="1:7" ht="12" thickBot="1" x14ac:dyDescent="0.25">
      <c r="A157" s="96" t="s">
        <v>339</v>
      </c>
      <c r="B157" s="80"/>
      <c r="C157" s="80"/>
      <c r="D157" s="80"/>
      <c r="E157" s="74">
        <v>4254.8</v>
      </c>
      <c r="F157" s="74">
        <v>0</v>
      </c>
      <c r="G157" s="74">
        <v>4254.8</v>
      </c>
    </row>
    <row r="158" spans="1:7" ht="12" thickBot="1" x14ac:dyDescent="0.25">
      <c r="A158" s="96" t="s">
        <v>281</v>
      </c>
      <c r="B158" s="80"/>
      <c r="C158" s="80"/>
      <c r="D158" s="80"/>
      <c r="E158" s="74">
        <v>8957</v>
      </c>
      <c r="F158" s="74">
        <v>4675</v>
      </c>
      <c r="G158" s="74">
        <v>13632</v>
      </c>
    </row>
    <row r="159" spans="1:7" ht="12" thickBot="1" x14ac:dyDescent="0.25">
      <c r="A159" s="96" t="s">
        <v>282</v>
      </c>
      <c r="B159" s="80"/>
      <c r="C159" s="80"/>
      <c r="D159" s="80"/>
      <c r="E159" s="74">
        <v>11625.7</v>
      </c>
      <c r="F159" s="74">
        <v>0</v>
      </c>
      <c r="G159" s="74">
        <v>11625.7</v>
      </c>
    </row>
    <row r="160" spans="1:7" ht="12" thickBot="1" x14ac:dyDescent="0.25">
      <c r="A160" s="96" t="s">
        <v>283</v>
      </c>
      <c r="B160" s="80"/>
      <c r="C160" s="80"/>
      <c r="D160" s="80"/>
      <c r="E160" s="75">
        <v>-7733.8</v>
      </c>
      <c r="F160" s="75">
        <v>-4875</v>
      </c>
      <c r="G160" s="75">
        <v>-12608.8</v>
      </c>
    </row>
    <row r="161" spans="1:7" ht="12" thickBot="1" x14ac:dyDescent="0.25">
      <c r="A161" s="96" t="s">
        <v>288</v>
      </c>
      <c r="B161" s="80"/>
      <c r="C161" s="80"/>
      <c r="D161" s="80"/>
      <c r="E161" s="74">
        <v>0</v>
      </c>
      <c r="F161" s="74">
        <v>0</v>
      </c>
      <c r="G161" s="74">
        <v>0</v>
      </c>
    </row>
    <row r="162" spans="1:7" ht="12" thickBot="1" x14ac:dyDescent="0.25">
      <c r="A162" s="96" t="s">
        <v>292</v>
      </c>
      <c r="B162" s="80"/>
      <c r="C162" s="80"/>
      <c r="D162" s="80"/>
      <c r="E162" s="75">
        <v>-7027.8</v>
      </c>
      <c r="F162" s="74">
        <v>0</v>
      </c>
      <c r="G162" s="75">
        <v>-7027.8</v>
      </c>
    </row>
    <row r="163" spans="1:7" ht="12" thickBot="1" x14ac:dyDescent="0.25">
      <c r="A163" s="96" t="s">
        <v>298</v>
      </c>
      <c r="B163" s="80"/>
      <c r="C163" s="80"/>
      <c r="D163" s="80"/>
      <c r="E163" s="75">
        <v>-5506.4</v>
      </c>
      <c r="F163" s="74">
        <v>0</v>
      </c>
      <c r="G163" s="75">
        <v>-5506.4</v>
      </c>
    </row>
    <row r="164" spans="1:7" ht="12" thickBot="1" x14ac:dyDescent="0.25">
      <c r="A164" s="96" t="s">
        <v>258</v>
      </c>
      <c r="B164" s="80"/>
      <c r="C164" s="80"/>
      <c r="D164" s="80"/>
      <c r="E164" s="75">
        <v>-290381.09999999998</v>
      </c>
      <c r="F164" s="74">
        <v>0</v>
      </c>
      <c r="G164" s="75">
        <v>-290381.09999999998</v>
      </c>
    </row>
    <row r="165" spans="1:7" ht="12" thickBot="1" x14ac:dyDescent="0.25">
      <c r="A165" s="96" t="s">
        <v>259</v>
      </c>
      <c r="B165" s="80"/>
      <c r="C165" s="80"/>
      <c r="D165" s="80"/>
      <c r="E165" s="75">
        <v>-276083.7</v>
      </c>
      <c r="F165" s="74">
        <v>0</v>
      </c>
      <c r="G165" s="75">
        <v>-276083.7</v>
      </c>
    </row>
    <row r="166" spans="1:7" ht="12" thickBot="1" x14ac:dyDescent="0.25">
      <c r="A166" s="96" t="s">
        <v>260</v>
      </c>
      <c r="B166" s="80"/>
      <c r="C166" s="80"/>
      <c r="D166" s="80"/>
      <c r="E166" s="75">
        <v>-4026.4</v>
      </c>
      <c r="F166" s="74">
        <v>0</v>
      </c>
      <c r="G166" s="75">
        <v>-4026.4</v>
      </c>
    </row>
    <row r="167" spans="1:7" ht="12" thickBot="1" x14ac:dyDescent="0.25">
      <c r="A167" s="96" t="s">
        <v>247</v>
      </c>
      <c r="B167" s="74">
        <v>0</v>
      </c>
      <c r="C167" s="74">
        <v>0</v>
      </c>
      <c r="D167" s="74">
        <v>0</v>
      </c>
      <c r="E167" s="80"/>
      <c r="F167" s="80"/>
      <c r="G167" s="80"/>
    </row>
    <row r="168" spans="1:7" ht="12" thickBot="1" x14ac:dyDescent="0.25">
      <c r="A168" s="96" t="s">
        <v>248</v>
      </c>
      <c r="B168" s="74">
        <v>0</v>
      </c>
      <c r="C168" s="74">
        <v>0</v>
      </c>
      <c r="D168" s="74">
        <v>0</v>
      </c>
      <c r="E168" s="80"/>
      <c r="F168" s="80"/>
      <c r="G168" s="80"/>
    </row>
    <row r="169" spans="1:7" ht="12" thickBot="1" x14ac:dyDescent="0.25">
      <c r="A169" s="96" t="s">
        <v>249</v>
      </c>
      <c r="B169" s="80"/>
      <c r="C169" s="80"/>
      <c r="D169" s="80"/>
      <c r="E169" s="74">
        <v>0</v>
      </c>
      <c r="F169" s="74">
        <v>40300</v>
      </c>
      <c r="G169" s="74">
        <v>40300</v>
      </c>
    </row>
    <row r="170" spans="1:7" ht="12" thickBot="1" x14ac:dyDescent="0.25">
      <c r="A170" s="96" t="s">
        <v>250</v>
      </c>
      <c r="B170" s="80"/>
      <c r="C170" s="80"/>
      <c r="D170" s="80"/>
      <c r="E170" s="74">
        <v>0</v>
      </c>
      <c r="F170" s="75">
        <v>-17000</v>
      </c>
      <c r="G170" s="75">
        <v>-17000</v>
      </c>
    </row>
    <row r="171" spans="1:7" ht="12" thickBot="1" x14ac:dyDescent="0.25">
      <c r="A171" s="96" t="s">
        <v>251</v>
      </c>
      <c r="B171" s="74">
        <v>0</v>
      </c>
      <c r="C171" s="74">
        <v>0</v>
      </c>
      <c r="D171" s="74">
        <v>0</v>
      </c>
      <c r="E171" s="80"/>
      <c r="F171" s="80"/>
      <c r="G171" s="80"/>
    </row>
    <row r="172" spans="1:7" ht="12" thickBot="1" x14ac:dyDescent="0.25">
      <c r="A172" s="96" t="s">
        <v>192</v>
      </c>
      <c r="B172" s="80"/>
      <c r="C172" s="80"/>
      <c r="D172" s="80"/>
      <c r="E172" s="74">
        <v>0</v>
      </c>
      <c r="F172" s="74">
        <v>0</v>
      </c>
      <c r="G172" s="74">
        <v>0</v>
      </c>
    </row>
    <row r="173" spans="1:7" ht="12" thickBot="1" x14ac:dyDescent="0.25">
      <c r="A173" s="96" t="s">
        <v>244</v>
      </c>
      <c r="B173" s="80"/>
      <c r="C173" s="80"/>
      <c r="D173" s="80"/>
      <c r="E173" s="74">
        <v>0</v>
      </c>
      <c r="F173" s="74">
        <v>0</v>
      </c>
      <c r="G173" s="74">
        <v>0</v>
      </c>
    </row>
    <row r="174" spans="1:7" ht="12" thickBot="1" x14ac:dyDescent="0.25">
      <c r="A174" s="96" t="s">
        <v>215</v>
      </c>
      <c r="B174" s="74">
        <v>0</v>
      </c>
      <c r="C174" s="74">
        <v>3</v>
      </c>
      <c r="D174" s="74">
        <v>3</v>
      </c>
      <c r="E174" s="74">
        <v>0</v>
      </c>
      <c r="F174" s="74">
        <v>28920.6</v>
      </c>
      <c r="G174" s="74">
        <v>28920.6</v>
      </c>
    </row>
    <row r="175" spans="1:7" ht="12" thickBot="1" x14ac:dyDescent="0.25">
      <c r="A175" s="96" t="s">
        <v>216</v>
      </c>
      <c r="B175" s="74">
        <v>0</v>
      </c>
      <c r="C175" s="74">
        <v>40</v>
      </c>
      <c r="D175" s="74">
        <v>40</v>
      </c>
      <c r="E175" s="74">
        <v>0</v>
      </c>
      <c r="F175" s="74">
        <v>12987</v>
      </c>
      <c r="G175" s="74">
        <v>12987</v>
      </c>
    </row>
    <row r="176" spans="1:7" ht="12" thickBot="1" x14ac:dyDescent="0.25">
      <c r="A176" s="96" t="s">
        <v>351</v>
      </c>
      <c r="B176" s="80"/>
      <c r="C176" s="80"/>
      <c r="D176" s="80"/>
      <c r="E176" s="74">
        <v>0</v>
      </c>
      <c r="F176" s="74">
        <v>1927</v>
      </c>
      <c r="G176" s="74">
        <v>1927</v>
      </c>
    </row>
    <row r="177" spans="1:7" ht="12" thickBot="1" x14ac:dyDescent="0.25">
      <c r="A177" s="96" t="s">
        <v>217</v>
      </c>
      <c r="B177" s="80"/>
      <c r="C177" s="80"/>
      <c r="D177" s="80"/>
      <c r="E177" s="74">
        <v>0</v>
      </c>
      <c r="F177" s="74">
        <v>27426</v>
      </c>
      <c r="G177" s="74">
        <v>27426</v>
      </c>
    </row>
    <row r="178" spans="1:7" ht="12" thickBot="1" x14ac:dyDescent="0.25">
      <c r="A178" s="96" t="s">
        <v>213</v>
      </c>
      <c r="B178" s="80"/>
      <c r="C178" s="80"/>
      <c r="D178" s="80"/>
      <c r="E178" s="74">
        <v>0</v>
      </c>
      <c r="F178" s="74">
        <v>4875</v>
      </c>
      <c r="G178" s="74">
        <v>4875</v>
      </c>
    </row>
    <row r="179" spans="1:7" ht="12" thickBot="1" x14ac:dyDescent="0.25">
      <c r="A179" s="88" t="s">
        <v>151</v>
      </c>
      <c r="B179" s="74">
        <v>0</v>
      </c>
      <c r="C179" s="75">
        <v>-700</v>
      </c>
      <c r="D179" s="75">
        <v>-700</v>
      </c>
      <c r="E179" s="74">
        <v>0</v>
      </c>
      <c r="F179" s="75">
        <v>-34000</v>
      </c>
      <c r="G179" s="75">
        <v>-34000</v>
      </c>
    </row>
    <row r="180" spans="1:7" ht="12" thickBot="1" x14ac:dyDescent="0.25">
      <c r="A180" s="95" t="s">
        <v>340</v>
      </c>
      <c r="B180" s="74">
        <v>0</v>
      </c>
      <c r="C180" s="75">
        <v>-700</v>
      </c>
      <c r="D180" s="75">
        <v>-700</v>
      </c>
      <c r="E180" s="74">
        <v>0</v>
      </c>
      <c r="F180" s="75">
        <v>-34000</v>
      </c>
      <c r="G180" s="75">
        <v>-34000</v>
      </c>
    </row>
    <row r="181" spans="1:7" ht="12" thickBot="1" x14ac:dyDescent="0.25">
      <c r="A181" s="96" t="s">
        <v>242</v>
      </c>
      <c r="B181" s="74">
        <v>0</v>
      </c>
      <c r="C181" s="74">
        <v>0</v>
      </c>
      <c r="D181" s="74">
        <v>0</v>
      </c>
      <c r="E181" s="80"/>
      <c r="F181" s="80"/>
      <c r="G181" s="80"/>
    </row>
    <row r="182" spans="1:7" ht="12" thickBot="1" x14ac:dyDescent="0.25">
      <c r="A182" s="96" t="s">
        <v>243</v>
      </c>
      <c r="B182" s="74">
        <v>0</v>
      </c>
      <c r="C182" s="75">
        <v>-700</v>
      </c>
      <c r="D182" s="75">
        <v>-700</v>
      </c>
      <c r="E182" s="74">
        <v>0</v>
      </c>
      <c r="F182" s="75">
        <v>-34000</v>
      </c>
      <c r="G182" s="75">
        <v>-34000</v>
      </c>
    </row>
    <row r="183" spans="1:7" ht="12" thickBot="1" x14ac:dyDescent="0.25">
      <c r="A183" s="88" t="s">
        <v>152</v>
      </c>
      <c r="B183" s="74">
        <v>500</v>
      </c>
      <c r="C183" s="74">
        <v>0</v>
      </c>
      <c r="D183" s="74">
        <v>500</v>
      </c>
      <c r="E183" s="74">
        <v>17225</v>
      </c>
      <c r="F183" s="74">
        <v>0</v>
      </c>
      <c r="G183" s="74">
        <v>17225</v>
      </c>
    </row>
    <row r="184" spans="1:7" ht="12" thickBot="1" x14ac:dyDescent="0.25">
      <c r="A184" s="95" t="s">
        <v>341</v>
      </c>
      <c r="B184" s="74">
        <v>500</v>
      </c>
      <c r="C184" s="74">
        <v>0</v>
      </c>
      <c r="D184" s="74">
        <v>500</v>
      </c>
      <c r="E184" s="74">
        <v>17225</v>
      </c>
      <c r="F184" s="74">
        <v>0</v>
      </c>
      <c r="G184" s="74">
        <v>17225</v>
      </c>
    </row>
    <row r="185" spans="1:7" ht="12" thickBot="1" x14ac:dyDescent="0.25">
      <c r="A185" s="96" t="s">
        <v>266</v>
      </c>
      <c r="B185" s="74">
        <v>500</v>
      </c>
      <c r="C185" s="74">
        <v>0</v>
      </c>
      <c r="D185" s="74">
        <v>500</v>
      </c>
      <c r="E185" s="80"/>
      <c r="F185" s="80"/>
      <c r="G185" s="80"/>
    </row>
    <row r="186" spans="1:7" ht="12" thickBot="1" x14ac:dyDescent="0.25">
      <c r="A186" s="96" t="s">
        <v>267</v>
      </c>
      <c r="B186" s="80"/>
      <c r="C186" s="80"/>
      <c r="D186" s="80"/>
      <c r="E186" s="74">
        <v>17225</v>
      </c>
      <c r="F186" s="74">
        <v>0</v>
      </c>
      <c r="G186" s="74">
        <v>17225</v>
      </c>
    </row>
    <row r="187" spans="1:7" ht="12" thickBot="1" x14ac:dyDescent="0.25">
      <c r="A187" s="86" t="s">
        <v>153</v>
      </c>
      <c r="B187" s="75">
        <v>-22513.7</v>
      </c>
      <c r="C187" s="74">
        <v>10</v>
      </c>
      <c r="D187" s="75">
        <v>-22503.7</v>
      </c>
      <c r="E187" s="75">
        <v>-802220.2</v>
      </c>
      <c r="F187" s="75">
        <v>-49254</v>
      </c>
      <c r="G187" s="75">
        <v>-851474.2</v>
      </c>
    </row>
    <row r="188" spans="1:7" ht="12" thickBot="1" x14ac:dyDescent="0.25">
      <c r="A188" s="87" t="s">
        <v>154</v>
      </c>
      <c r="B188" s="75">
        <v>-22513.7</v>
      </c>
      <c r="C188" s="74">
        <v>10</v>
      </c>
      <c r="D188" s="75">
        <v>-22503.7</v>
      </c>
      <c r="E188" s="75">
        <v>-802220.2</v>
      </c>
      <c r="F188" s="75">
        <v>-49254</v>
      </c>
      <c r="G188" s="75">
        <v>-851474.2</v>
      </c>
    </row>
    <row r="189" spans="1:7" ht="12" thickBot="1" x14ac:dyDescent="0.25">
      <c r="A189" s="88" t="s">
        <v>155</v>
      </c>
      <c r="B189" s="75">
        <v>-2235.8000000000002</v>
      </c>
      <c r="C189" s="74">
        <v>0</v>
      </c>
      <c r="D189" s="75">
        <v>-2235.8000000000002</v>
      </c>
      <c r="E189" s="75">
        <v>-708634.2</v>
      </c>
      <c r="F189" s="75">
        <v>-61585</v>
      </c>
      <c r="G189" s="75">
        <v>-770219.2</v>
      </c>
    </row>
    <row r="190" spans="1:7" ht="12" thickBot="1" x14ac:dyDescent="0.25">
      <c r="A190" s="95" t="s">
        <v>342</v>
      </c>
      <c r="B190" s="75">
        <v>-2235.8000000000002</v>
      </c>
      <c r="C190" s="74">
        <v>0</v>
      </c>
      <c r="D190" s="75">
        <v>-2235.8000000000002</v>
      </c>
      <c r="E190" s="75">
        <v>-708634.2</v>
      </c>
      <c r="F190" s="75">
        <v>-61585</v>
      </c>
      <c r="G190" s="75">
        <v>-770219.2</v>
      </c>
    </row>
    <row r="191" spans="1:7" ht="12" thickBot="1" x14ac:dyDescent="0.25">
      <c r="A191" s="106" t="s">
        <v>299</v>
      </c>
      <c r="B191" s="75">
        <v>-28010.2</v>
      </c>
      <c r="C191" s="74">
        <v>0</v>
      </c>
      <c r="D191" s="75">
        <v>-28010.2</v>
      </c>
      <c r="E191" s="75">
        <v>-683715.7</v>
      </c>
      <c r="F191" s="97">
        <v>0</v>
      </c>
      <c r="G191" s="75">
        <v>-683715.7</v>
      </c>
    </row>
    <row r="192" spans="1:7" ht="12" thickBot="1" x14ac:dyDescent="0.25">
      <c r="A192" s="106" t="s">
        <v>300</v>
      </c>
      <c r="B192" s="80"/>
      <c r="C192" s="80"/>
      <c r="D192" s="80"/>
      <c r="E192" s="74">
        <v>0</v>
      </c>
      <c r="F192" s="98">
        <v>-44004</v>
      </c>
      <c r="G192" s="75">
        <v>-44004</v>
      </c>
    </row>
    <row r="193" spans="1:7" ht="12" thickBot="1" x14ac:dyDescent="0.25">
      <c r="A193" s="106" t="s">
        <v>301</v>
      </c>
      <c r="B193" s="80"/>
      <c r="C193" s="80"/>
      <c r="D193" s="80"/>
      <c r="E193" s="74">
        <v>0</v>
      </c>
      <c r="F193" s="98">
        <v>-16981</v>
      </c>
      <c r="G193" s="75">
        <v>-16981</v>
      </c>
    </row>
    <row r="194" spans="1:7" ht="12" thickBot="1" x14ac:dyDescent="0.25">
      <c r="A194" s="106" t="s">
        <v>302</v>
      </c>
      <c r="B194" s="80"/>
      <c r="C194" s="80"/>
      <c r="D194" s="80"/>
      <c r="E194" s="74">
        <v>0</v>
      </c>
      <c r="F194" s="98">
        <v>-600</v>
      </c>
      <c r="G194" s="75">
        <v>-600</v>
      </c>
    </row>
    <row r="195" spans="1:7" ht="12" thickBot="1" x14ac:dyDescent="0.25">
      <c r="A195" s="96" t="s">
        <v>262</v>
      </c>
      <c r="B195" s="74">
        <v>25774.5</v>
      </c>
      <c r="C195" s="74">
        <v>0</v>
      </c>
      <c r="D195" s="74">
        <v>25774.5</v>
      </c>
      <c r="E195" s="75">
        <v>-24918.5</v>
      </c>
      <c r="F195" s="74">
        <v>0</v>
      </c>
      <c r="G195" s="75">
        <v>-24918.5</v>
      </c>
    </row>
    <row r="196" spans="1:7" ht="12" thickBot="1" x14ac:dyDescent="0.25">
      <c r="A196" s="88" t="s">
        <v>164</v>
      </c>
      <c r="B196" s="80"/>
      <c r="C196" s="80"/>
      <c r="D196" s="80"/>
      <c r="E196" s="74">
        <v>0</v>
      </c>
      <c r="F196" s="74">
        <v>1757</v>
      </c>
      <c r="G196" s="74">
        <v>1757</v>
      </c>
    </row>
    <row r="197" spans="1:7" ht="12" thickBot="1" x14ac:dyDescent="0.25">
      <c r="A197" s="95" t="s">
        <v>357</v>
      </c>
      <c r="B197" s="80"/>
      <c r="C197" s="80"/>
      <c r="D197" s="80"/>
      <c r="E197" s="74">
        <v>0</v>
      </c>
      <c r="F197" s="74">
        <v>1757</v>
      </c>
      <c r="G197" s="74">
        <v>1757</v>
      </c>
    </row>
    <row r="198" spans="1:7" ht="12" thickBot="1" x14ac:dyDescent="0.25">
      <c r="A198" s="96" t="s">
        <v>355</v>
      </c>
      <c r="B198" s="80"/>
      <c r="C198" s="80"/>
      <c r="D198" s="80"/>
      <c r="E198" s="74">
        <v>0</v>
      </c>
      <c r="F198" s="74">
        <v>1757</v>
      </c>
      <c r="G198" s="74">
        <v>1757</v>
      </c>
    </row>
    <row r="199" spans="1:7" ht="12" thickBot="1" x14ac:dyDescent="0.25">
      <c r="A199" s="88" t="s">
        <v>156</v>
      </c>
      <c r="B199" s="75">
        <v>-20278</v>
      </c>
      <c r="C199" s="74">
        <v>10</v>
      </c>
      <c r="D199" s="75">
        <v>-20268</v>
      </c>
      <c r="E199" s="75">
        <v>-93585.9</v>
      </c>
      <c r="F199" s="74">
        <v>10574</v>
      </c>
      <c r="G199" s="75">
        <v>-83011.899999999994</v>
      </c>
    </row>
    <row r="200" spans="1:7" ht="12" thickBot="1" x14ac:dyDescent="0.25">
      <c r="A200" s="95" t="s">
        <v>343</v>
      </c>
      <c r="B200" s="80"/>
      <c r="C200" s="80"/>
      <c r="D200" s="80"/>
      <c r="E200" s="75">
        <v>-79375.100000000006</v>
      </c>
      <c r="F200" s="74">
        <v>10574</v>
      </c>
      <c r="G200" s="75">
        <v>-68801.100000000006</v>
      </c>
    </row>
    <row r="201" spans="1:7" ht="12" thickBot="1" x14ac:dyDescent="0.25">
      <c r="A201" s="96" t="s">
        <v>295</v>
      </c>
      <c r="B201" s="80"/>
      <c r="C201" s="80"/>
      <c r="D201" s="80"/>
      <c r="E201" s="75">
        <v>-47278.1</v>
      </c>
      <c r="F201" s="74">
        <v>10574</v>
      </c>
      <c r="G201" s="75">
        <v>-36704.1</v>
      </c>
    </row>
    <row r="202" spans="1:7" ht="12" thickBot="1" x14ac:dyDescent="0.25">
      <c r="A202" s="96" t="s">
        <v>296</v>
      </c>
      <c r="B202" s="80"/>
      <c r="C202" s="80"/>
      <c r="D202" s="80"/>
      <c r="E202" s="75">
        <v>-28316</v>
      </c>
      <c r="F202" s="74">
        <v>0</v>
      </c>
      <c r="G202" s="75">
        <v>-28316</v>
      </c>
    </row>
    <row r="203" spans="1:7" ht="12" thickBot="1" x14ac:dyDescent="0.25">
      <c r="A203" s="96" t="s">
        <v>276</v>
      </c>
      <c r="B203" s="80"/>
      <c r="C203" s="80"/>
      <c r="D203" s="80"/>
      <c r="E203" s="75">
        <v>-3781</v>
      </c>
      <c r="F203" s="74">
        <v>0</v>
      </c>
      <c r="G203" s="75">
        <v>-3781</v>
      </c>
    </row>
    <row r="204" spans="1:7" ht="12" thickBot="1" x14ac:dyDescent="0.25">
      <c r="A204" s="96" t="s">
        <v>277</v>
      </c>
      <c r="B204" s="80"/>
      <c r="C204" s="80"/>
      <c r="D204" s="80"/>
      <c r="E204" s="74">
        <v>0</v>
      </c>
      <c r="F204" s="74">
        <v>0</v>
      </c>
      <c r="G204" s="74">
        <v>0</v>
      </c>
    </row>
    <row r="205" spans="1:7" ht="12" thickBot="1" x14ac:dyDescent="0.25">
      <c r="A205" s="95" t="s">
        <v>344</v>
      </c>
      <c r="B205" s="75">
        <v>-20278</v>
      </c>
      <c r="C205" s="74">
        <v>10</v>
      </c>
      <c r="D205" s="75">
        <v>-20268</v>
      </c>
      <c r="E205" s="75">
        <v>-14210.8</v>
      </c>
      <c r="F205" s="74">
        <v>0</v>
      </c>
      <c r="G205" s="75">
        <v>-14210.8</v>
      </c>
    </row>
    <row r="206" spans="1:7" ht="12" thickBot="1" x14ac:dyDescent="0.25">
      <c r="A206" s="96" t="s">
        <v>345</v>
      </c>
      <c r="B206" s="74">
        <v>0</v>
      </c>
      <c r="C206" s="74">
        <v>10</v>
      </c>
      <c r="D206" s="74">
        <v>10</v>
      </c>
      <c r="E206" s="74">
        <v>0</v>
      </c>
      <c r="F206" s="74">
        <v>0</v>
      </c>
      <c r="G206" s="74">
        <v>0</v>
      </c>
    </row>
    <row r="207" spans="1:7" ht="12" thickBot="1" x14ac:dyDescent="0.25">
      <c r="A207" s="96" t="s">
        <v>346</v>
      </c>
      <c r="B207" s="75">
        <v>-20278</v>
      </c>
      <c r="C207" s="74">
        <v>0</v>
      </c>
      <c r="D207" s="75">
        <v>-20278</v>
      </c>
      <c r="E207" s="75">
        <v>-14210.8</v>
      </c>
      <c r="F207" s="74">
        <v>0</v>
      </c>
      <c r="G207" s="75">
        <v>-14210.8</v>
      </c>
    </row>
    <row r="208" spans="1:7" ht="12" thickBot="1" x14ac:dyDescent="0.25">
      <c r="A208" s="85" t="s">
        <v>157</v>
      </c>
      <c r="B208" s="74">
        <v>21861.8</v>
      </c>
      <c r="C208" s="75">
        <v>-468</v>
      </c>
      <c r="D208" s="74">
        <v>21393.8</v>
      </c>
      <c r="E208" s="74">
        <v>35446.400000000001</v>
      </c>
      <c r="F208" s="74">
        <v>14077</v>
      </c>
      <c r="G208" s="74">
        <v>49523.4</v>
      </c>
    </row>
    <row r="209" spans="1:7" ht="12" thickBot="1" x14ac:dyDescent="0.25">
      <c r="A209" s="86" t="s">
        <v>158</v>
      </c>
      <c r="B209" s="74">
        <v>21861.8</v>
      </c>
      <c r="C209" s="75">
        <v>-468</v>
      </c>
      <c r="D209" s="74">
        <v>21393.8</v>
      </c>
      <c r="E209" s="74">
        <v>35446.400000000001</v>
      </c>
      <c r="F209" s="74">
        <v>14077</v>
      </c>
      <c r="G209" s="74">
        <v>49523.4</v>
      </c>
    </row>
    <row r="210" spans="1:7" ht="12" thickBot="1" x14ac:dyDescent="0.25">
      <c r="A210" s="87" t="s">
        <v>159</v>
      </c>
      <c r="B210" s="74">
        <v>21861.8</v>
      </c>
      <c r="C210" s="75">
        <v>-468</v>
      </c>
      <c r="D210" s="74">
        <v>21393.8</v>
      </c>
      <c r="E210" s="74">
        <v>35446.400000000001</v>
      </c>
      <c r="F210" s="74">
        <v>14077</v>
      </c>
      <c r="G210" s="74">
        <v>49523.4</v>
      </c>
    </row>
    <row r="211" spans="1:7" s="92" customFormat="1" ht="12" thickBot="1" x14ac:dyDescent="0.25">
      <c r="A211" s="91" t="s">
        <v>160</v>
      </c>
      <c r="B211" s="90">
        <v>21861.8</v>
      </c>
      <c r="C211" s="94">
        <v>-468</v>
      </c>
      <c r="D211" s="90">
        <v>21393.8</v>
      </c>
      <c r="E211" s="90">
        <v>35446.400000000001</v>
      </c>
      <c r="F211" s="90">
        <v>14077</v>
      </c>
      <c r="G211" s="90">
        <v>49523.4</v>
      </c>
    </row>
    <row r="212" spans="1:7" ht="12" thickBot="1" x14ac:dyDescent="0.25">
      <c r="A212" s="95" t="s">
        <v>347</v>
      </c>
      <c r="B212" s="74">
        <v>21861.8</v>
      </c>
      <c r="C212" s="75">
        <v>-468</v>
      </c>
      <c r="D212" s="74">
        <v>21393.8</v>
      </c>
      <c r="E212" s="74">
        <v>35446.400000000001</v>
      </c>
      <c r="F212" s="74">
        <v>14077</v>
      </c>
      <c r="G212" s="74">
        <v>49523.4</v>
      </c>
    </row>
    <row r="213" spans="1:7" ht="12" thickBot="1" x14ac:dyDescent="0.25">
      <c r="A213" s="96" t="s">
        <v>263</v>
      </c>
      <c r="B213" s="75">
        <v>-472</v>
      </c>
      <c r="C213" s="74">
        <v>0</v>
      </c>
      <c r="D213" s="75">
        <v>-472</v>
      </c>
      <c r="E213" s="74">
        <v>27.8</v>
      </c>
      <c r="F213" s="74">
        <v>0</v>
      </c>
      <c r="G213" s="74">
        <v>27.8</v>
      </c>
    </row>
    <row r="214" spans="1:7" ht="12" thickBot="1" x14ac:dyDescent="0.25">
      <c r="A214" s="96" t="s">
        <v>264</v>
      </c>
      <c r="B214" s="74">
        <v>0.7</v>
      </c>
      <c r="C214" s="74">
        <v>0</v>
      </c>
      <c r="D214" s="74">
        <v>0.7</v>
      </c>
      <c r="E214" s="74">
        <v>496.3</v>
      </c>
      <c r="F214" s="74">
        <v>0</v>
      </c>
      <c r="G214" s="74">
        <v>496.3</v>
      </c>
    </row>
    <row r="215" spans="1:7" ht="12" thickBot="1" x14ac:dyDescent="0.25">
      <c r="A215" s="96" t="s">
        <v>348</v>
      </c>
      <c r="B215" s="74">
        <v>1600</v>
      </c>
      <c r="C215" s="74">
        <v>0</v>
      </c>
      <c r="D215" s="74">
        <v>1600</v>
      </c>
      <c r="E215" s="74">
        <v>2160</v>
      </c>
      <c r="F215" s="74">
        <v>0</v>
      </c>
      <c r="G215" s="74">
        <v>2160</v>
      </c>
    </row>
    <row r="216" spans="1:7" x14ac:dyDescent="0.2">
      <c r="A216" s="96" t="s">
        <v>265</v>
      </c>
      <c r="B216" s="74">
        <v>20733.099999999999</v>
      </c>
      <c r="C216" s="75">
        <v>-468</v>
      </c>
      <c r="D216" s="74">
        <v>20265.099999999999</v>
      </c>
      <c r="E216" s="74">
        <v>32762.3</v>
      </c>
      <c r="F216" s="74">
        <v>14077</v>
      </c>
      <c r="G216" s="74">
        <v>46839.3</v>
      </c>
    </row>
    <row r="217" spans="1:7" ht="33.75" x14ac:dyDescent="0.2">
      <c r="A217" s="83"/>
      <c r="B217" s="83" t="s">
        <v>426</v>
      </c>
    </row>
    <row r="218" spans="1:7" ht="22.5" x14ac:dyDescent="0.2">
      <c r="A218" s="83" t="s">
        <v>101</v>
      </c>
      <c r="B218" s="83" t="s">
        <v>444</v>
      </c>
    </row>
    <row r="219" spans="1:7" x14ac:dyDescent="0.2">
      <c r="A219" s="83" t="s">
        <v>101</v>
      </c>
      <c r="B219" s="83" t="s">
        <v>427</v>
      </c>
    </row>
    <row r="220" spans="1:7" ht="22.5" x14ac:dyDescent="0.2">
      <c r="A220" s="83" t="s">
        <v>101</v>
      </c>
      <c r="B220" s="83" t="s">
        <v>434</v>
      </c>
    </row>
    <row r="221" spans="1:7" ht="22.5" x14ac:dyDescent="0.2">
      <c r="A221" s="83" t="s">
        <v>101</v>
      </c>
      <c r="B221" s="83" t="s">
        <v>431</v>
      </c>
    </row>
  </sheetData>
  <mergeCells count="11">
    <mergeCell ref="B7:D7"/>
    <mergeCell ref="E7:G7"/>
    <mergeCell ref="B8:D8"/>
    <mergeCell ref="E8:G8"/>
    <mergeCell ref="B6:D6"/>
    <mergeCell ref="E6:G6"/>
    <mergeCell ref="A1:G1"/>
    <mergeCell ref="A2:G2"/>
    <mergeCell ref="A3:G3"/>
    <mergeCell ref="A4:G4"/>
    <mergeCell ref="A5:G5"/>
  </mergeCells>
  <phoneticPr fontId="0" type="noConversion"/>
  <pageMargins left="0.75" right="0.75" top="1" bottom="1" header="0.5" footer="0.5"/>
  <pageSetup paperSize="9" fitToHeight="3" orientation="portrait" r:id="rId1"/>
  <headerFooter alignWithMargins="0">
    <oddHeader>&amp;C&amp;B&amp;"Arial"&amp;12&amp;Kff0000​‌UNCLASSIFIED ‌​</oddHeader>
    <oddFooter>&amp;C&amp;B&amp;"Arial"&amp;12&amp;Kff0000​‌UNCLASSIFIED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31"/>
  <sheetViews>
    <sheetView workbookViewId="0">
      <selection activeCell="A17" sqref="A17"/>
    </sheetView>
  </sheetViews>
  <sheetFormatPr defaultRowHeight="12.75" x14ac:dyDescent="0.2"/>
  <cols>
    <col min="1" max="1" width="45.7109375" customWidth="1"/>
    <col min="2" max="2" width="37.42578125" bestFit="1" customWidth="1"/>
    <col min="3" max="3" width="12.28515625" bestFit="1" customWidth="1"/>
    <col min="4" max="4" width="10.5703125" customWidth="1"/>
  </cols>
  <sheetData>
    <row r="1" spans="1:4" x14ac:dyDescent="0.2">
      <c r="C1" s="63">
        <v>42156</v>
      </c>
    </row>
    <row r="2" spans="1:4" x14ac:dyDescent="0.2">
      <c r="A2">
        <v>43260</v>
      </c>
      <c r="B2" t="s">
        <v>396</v>
      </c>
      <c r="C2" s="64">
        <v>-472635.28</v>
      </c>
    </row>
    <row r="3" spans="1:4" x14ac:dyDescent="0.2">
      <c r="A3">
        <v>43261</v>
      </c>
      <c r="B3" t="s">
        <v>397</v>
      </c>
      <c r="C3" s="64">
        <v>-407260.94</v>
      </c>
    </row>
    <row r="4" spans="1:4" x14ac:dyDescent="0.2">
      <c r="A4">
        <v>43262</v>
      </c>
      <c r="B4" t="s">
        <v>398</v>
      </c>
      <c r="C4" s="64">
        <v>-179934.57</v>
      </c>
    </row>
    <row r="5" spans="1:4" x14ac:dyDescent="0.2">
      <c r="A5">
        <v>40218</v>
      </c>
      <c r="B5" t="s">
        <v>399</v>
      </c>
      <c r="C5" s="64">
        <v>-19913.37</v>
      </c>
    </row>
    <row r="6" spans="1:4" x14ac:dyDescent="0.2">
      <c r="C6" s="64">
        <v>-1079744.1599999999</v>
      </c>
    </row>
    <row r="8" spans="1:4" x14ac:dyDescent="0.2">
      <c r="A8" s="15" t="s">
        <v>400</v>
      </c>
    </row>
    <row r="11" spans="1:4" x14ac:dyDescent="0.2">
      <c r="B11" s="15" t="s">
        <v>402</v>
      </c>
      <c r="C11" s="15" t="s">
        <v>401</v>
      </c>
      <c r="D11" s="15" t="s">
        <v>403</v>
      </c>
    </row>
    <row r="12" spans="1:4" x14ac:dyDescent="0.2">
      <c r="A12" t="s">
        <v>195</v>
      </c>
      <c r="B12" s="64">
        <v>-1514</v>
      </c>
      <c r="C12" s="64">
        <v>-2597.2019799999998</v>
      </c>
      <c r="D12" s="64">
        <f>+C12-B12</f>
        <v>-1083.2019799999998</v>
      </c>
    </row>
    <row r="13" spans="1:4" x14ac:dyDescent="0.2">
      <c r="A13" t="s">
        <v>196</v>
      </c>
      <c r="B13" s="64">
        <v>-2200</v>
      </c>
      <c r="C13" s="64">
        <v>-3252.05098</v>
      </c>
      <c r="D13" s="64">
        <f t="shared" ref="D13:D17" si="0">+C13-B13</f>
        <v>-1052.05098</v>
      </c>
    </row>
    <row r="14" spans="1:4" x14ac:dyDescent="0.2">
      <c r="A14" t="s">
        <v>197</v>
      </c>
      <c r="B14" s="64"/>
      <c r="C14" s="64"/>
      <c r="D14" s="64">
        <f t="shared" si="0"/>
        <v>0</v>
      </c>
    </row>
    <row r="15" spans="1:4" x14ac:dyDescent="0.2">
      <c r="A15" t="s">
        <v>198</v>
      </c>
      <c r="B15" s="64">
        <v>-300</v>
      </c>
      <c r="C15" s="64">
        <v>0</v>
      </c>
      <c r="D15" s="64">
        <f t="shared" si="0"/>
        <v>300</v>
      </c>
    </row>
    <row r="16" spans="1:4" x14ac:dyDescent="0.2">
      <c r="A16" t="s">
        <v>199</v>
      </c>
      <c r="B16" s="64">
        <v>-3933</v>
      </c>
      <c r="C16" s="64">
        <v>6584.5012500000003</v>
      </c>
      <c r="D16" s="64">
        <f t="shared" si="0"/>
        <v>10517.501250000001</v>
      </c>
    </row>
    <row r="17" spans="1:4" x14ac:dyDescent="0.2">
      <c r="A17" t="s">
        <v>200</v>
      </c>
      <c r="B17" s="64">
        <v>4919</v>
      </c>
      <c r="C17" s="64">
        <v>-5929.6522500000001</v>
      </c>
      <c r="D17" s="64">
        <f t="shared" si="0"/>
        <v>-10848.652249999999</v>
      </c>
    </row>
    <row r="18" spans="1:4" x14ac:dyDescent="0.2">
      <c r="B18" s="64"/>
      <c r="C18" s="64"/>
      <c r="D18" s="64"/>
    </row>
    <row r="19" spans="1:4" x14ac:dyDescent="0.2">
      <c r="A19">
        <v>43252</v>
      </c>
      <c r="B19" s="64" t="s">
        <v>404</v>
      </c>
      <c r="C19" s="64">
        <v>-12484.75</v>
      </c>
      <c r="D19" s="64"/>
    </row>
    <row r="20" spans="1:4" x14ac:dyDescent="0.2">
      <c r="A20">
        <v>43253</v>
      </c>
      <c r="B20" t="s">
        <v>405</v>
      </c>
      <c r="C20">
        <v>-3239566.23</v>
      </c>
    </row>
    <row r="23" spans="1:4" x14ac:dyDescent="0.2">
      <c r="B23" t="s">
        <v>406</v>
      </c>
      <c r="C23" t="s">
        <v>407</v>
      </c>
    </row>
    <row r="24" spans="1:4" x14ac:dyDescent="0.2">
      <c r="A24" t="s">
        <v>88</v>
      </c>
      <c r="B24">
        <v>532.1</v>
      </c>
    </row>
    <row r="25" spans="1:4" x14ac:dyDescent="0.2">
      <c r="A25" t="s">
        <v>389</v>
      </c>
      <c r="B25">
        <v>32</v>
      </c>
    </row>
    <row r="26" spans="1:4" x14ac:dyDescent="0.2">
      <c r="A26" t="s">
        <v>221</v>
      </c>
      <c r="B26">
        <v>0</v>
      </c>
    </row>
    <row r="27" spans="1:4" x14ac:dyDescent="0.2">
      <c r="A27" t="s">
        <v>352</v>
      </c>
      <c r="B27">
        <v>0.1</v>
      </c>
    </row>
    <row r="28" spans="1:4" x14ac:dyDescent="0.2">
      <c r="A28" t="s">
        <v>353</v>
      </c>
      <c r="B28">
        <v>500</v>
      </c>
    </row>
    <row r="31" spans="1:4" x14ac:dyDescent="0.2">
      <c r="A31" s="65">
        <v>84900</v>
      </c>
      <c r="B31" s="65" t="s">
        <v>408</v>
      </c>
      <c r="C31" s="66">
        <v>0</v>
      </c>
    </row>
  </sheetData>
  <pageMargins left="0.7" right="0.7" top="0.75" bottom="0.75" header="0.3" footer="0.3"/>
  <pageSetup paperSize="9" orientation="portrait" horizontalDpi="300" verticalDpi="300" r:id="rId1"/>
  <headerFooter>
    <oddHeader>&amp;C&amp;B&amp;"Arial"&amp;12&amp;Kff0000​‌UNCLASSIFIED ‌​</oddHeader>
    <oddFooter>&amp;C&amp;B&amp;"Arial"&amp;12&amp;Kff0000​‌UNCLASSIFIED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2"/>
    <pageSetUpPr fitToPage="1"/>
  </sheetPr>
  <dimension ref="A1:G41"/>
  <sheetViews>
    <sheetView view="pageBreakPreview" zoomScale="80" zoomScaleNormal="90" zoomScaleSheetLayoutView="80" workbookViewId="0"/>
  </sheetViews>
  <sheetFormatPr defaultColWidth="9.140625" defaultRowHeight="12.75" x14ac:dyDescent="0.2"/>
  <cols>
    <col min="1" max="1" width="65.28515625" style="40" customWidth="1"/>
    <col min="2" max="3" width="17.85546875" style="40" customWidth="1"/>
    <col min="4" max="4" width="17.85546875" style="40" hidden="1" customWidth="1"/>
    <col min="5" max="5" width="17.85546875" style="40" customWidth="1"/>
    <col min="6" max="16384" width="9.140625" style="40"/>
  </cols>
  <sheetData>
    <row r="1" spans="1:5" ht="15" x14ac:dyDescent="0.25">
      <c r="A1" s="150" t="s">
        <v>0</v>
      </c>
      <c r="B1" s="151"/>
      <c r="C1" s="151"/>
      <c r="D1" s="151"/>
      <c r="E1" s="151"/>
    </row>
    <row r="2" spans="1:5" ht="15" x14ac:dyDescent="0.25">
      <c r="A2" s="150"/>
      <c r="B2" s="151"/>
      <c r="C2" s="151"/>
      <c r="D2" s="151"/>
      <c r="E2" s="151"/>
    </row>
    <row r="3" spans="1:5" ht="15" x14ac:dyDescent="0.25">
      <c r="A3" s="150"/>
      <c r="B3" s="151"/>
      <c r="C3" s="151"/>
      <c r="D3" s="151"/>
      <c r="E3" s="151"/>
    </row>
    <row r="4" spans="1:5" x14ac:dyDescent="0.2">
      <c r="A4" s="127"/>
      <c r="B4" s="199">
        <v>2016</v>
      </c>
      <c r="C4" s="199">
        <f>B4</f>
        <v>2016</v>
      </c>
      <c r="D4" s="199">
        <v>2016</v>
      </c>
      <c r="E4" s="199">
        <f>B4</f>
        <v>2016</v>
      </c>
    </row>
    <row r="5" spans="1:5" x14ac:dyDescent="0.2">
      <c r="A5" s="127" t="s">
        <v>418</v>
      </c>
      <c r="B5" s="199" t="s">
        <v>407</v>
      </c>
      <c r="C5" s="199" t="s">
        <v>406</v>
      </c>
      <c r="E5" s="199" t="s">
        <v>470</v>
      </c>
    </row>
    <row r="6" spans="1:5" x14ac:dyDescent="0.2">
      <c r="A6" s="152" t="s">
        <v>467</v>
      </c>
      <c r="B6" s="198" t="s">
        <v>468</v>
      </c>
      <c r="C6" s="198" t="s">
        <v>468</v>
      </c>
      <c r="D6" s="198" t="s">
        <v>393</v>
      </c>
      <c r="E6" s="198" t="s">
        <v>469</v>
      </c>
    </row>
    <row r="7" spans="1:5" ht="15" customHeight="1" x14ac:dyDescent="0.2">
      <c r="A7" s="127" t="s">
        <v>3</v>
      </c>
      <c r="B7" s="153"/>
      <c r="C7" s="153"/>
      <c r="D7" s="153"/>
      <c r="E7" s="153"/>
    </row>
    <row r="8" spans="1:5" x14ac:dyDescent="0.2">
      <c r="A8" s="211" t="s">
        <v>4</v>
      </c>
      <c r="B8" s="249">
        <v>2579473.7999999998</v>
      </c>
      <c r="C8" s="249">
        <v>2506277.693</v>
      </c>
      <c r="D8" s="249">
        <v>73196.106999999844</v>
      </c>
      <c r="E8" s="172">
        <v>2.9205106522886746E-2</v>
      </c>
    </row>
    <row r="9" spans="1:5" x14ac:dyDescent="0.2">
      <c r="A9" s="211" t="s">
        <v>365</v>
      </c>
      <c r="B9" s="249">
        <v>2408</v>
      </c>
      <c r="C9" s="249">
        <v>0</v>
      </c>
      <c r="D9" s="249">
        <v>2408</v>
      </c>
      <c r="E9" s="172">
        <v>0</v>
      </c>
    </row>
    <row r="10" spans="1:5" x14ac:dyDescent="0.2">
      <c r="A10" s="211" t="s">
        <v>5</v>
      </c>
      <c r="B10" s="249">
        <v>48.7</v>
      </c>
      <c r="C10" s="249">
        <v>50</v>
      </c>
      <c r="D10" s="249">
        <v>-1.2999999999999972</v>
      </c>
      <c r="E10" s="172">
        <v>-2.5999999999999943E-2</v>
      </c>
    </row>
    <row r="11" spans="1:5" x14ac:dyDescent="0.2">
      <c r="A11" s="211" t="s">
        <v>473</v>
      </c>
      <c r="B11" s="249">
        <v>1340.8</v>
      </c>
      <c r="C11" s="249">
        <v>0</v>
      </c>
      <c r="D11" s="249">
        <v>1340.8</v>
      </c>
      <c r="E11" s="172">
        <v>0</v>
      </c>
    </row>
    <row r="12" spans="1:5" x14ac:dyDescent="0.2">
      <c r="A12" s="211" t="s">
        <v>6</v>
      </c>
      <c r="B12" s="249">
        <v>6969.9</v>
      </c>
      <c r="C12" s="249">
        <v>10279</v>
      </c>
      <c r="D12" s="249">
        <v>-3309.1000000000004</v>
      </c>
      <c r="E12" s="172">
        <v>-0.32192820313260051</v>
      </c>
    </row>
    <row r="13" spans="1:5" ht="24.75" customHeight="1" x14ac:dyDescent="0.2">
      <c r="A13" s="212" t="s">
        <v>7</v>
      </c>
      <c r="B13" s="249">
        <v>542</v>
      </c>
      <c r="C13" s="249">
        <v>0</v>
      </c>
      <c r="D13" s="249">
        <v>542</v>
      </c>
      <c r="E13" s="172">
        <v>0</v>
      </c>
    </row>
    <row r="14" spans="1:5" x14ac:dyDescent="0.2">
      <c r="A14" s="211" t="s">
        <v>8</v>
      </c>
      <c r="B14" s="249">
        <v>4346.8999999999996</v>
      </c>
      <c r="C14" s="249">
        <v>1514</v>
      </c>
      <c r="D14" s="249">
        <v>2832.8999999999996</v>
      </c>
      <c r="E14" s="172">
        <v>1.8711360634081899</v>
      </c>
    </row>
    <row r="15" spans="1:5" ht="15" customHeight="1" x14ac:dyDescent="0.2">
      <c r="A15" s="127" t="s">
        <v>9</v>
      </c>
      <c r="B15" s="204">
        <v>2595130.0999999996</v>
      </c>
      <c r="C15" s="204">
        <v>2518120.693</v>
      </c>
      <c r="D15" s="204">
        <v>77009.406999999657</v>
      </c>
      <c r="E15" s="205">
        <v>3.0582095295938087E-2</v>
      </c>
    </row>
    <row r="16" spans="1:5" x14ac:dyDescent="0.2">
      <c r="A16" s="154"/>
      <c r="B16" s="155"/>
      <c r="C16" s="156"/>
      <c r="D16" s="156"/>
      <c r="E16" s="157"/>
    </row>
    <row r="17" spans="1:5" ht="15" customHeight="1" x14ac:dyDescent="0.2">
      <c r="A17" s="127" t="s">
        <v>10</v>
      </c>
      <c r="B17" s="156"/>
      <c r="C17" s="156"/>
      <c r="D17" s="156"/>
      <c r="E17" s="157"/>
    </row>
    <row r="18" spans="1:5" x14ac:dyDescent="0.2">
      <c r="A18" s="211" t="s">
        <v>414</v>
      </c>
      <c r="B18" s="250">
        <v>1972273.9</v>
      </c>
      <c r="C18" s="250">
        <v>1884926.629</v>
      </c>
      <c r="D18" s="250">
        <v>87347.27099999995</v>
      </c>
      <c r="E18" s="166">
        <v>4.6339878516300566E-2</v>
      </c>
    </row>
    <row r="19" spans="1:5" x14ac:dyDescent="0.2">
      <c r="A19" s="211" t="s">
        <v>11</v>
      </c>
      <c r="B19" s="250">
        <v>88812.3</v>
      </c>
      <c r="C19" s="250">
        <v>76135.567999999999</v>
      </c>
      <c r="D19" s="250">
        <v>12676.732000000004</v>
      </c>
      <c r="E19" s="166">
        <v>0.16650210056881698</v>
      </c>
    </row>
    <row r="20" spans="1:5" x14ac:dyDescent="0.2">
      <c r="A20" s="211" t="s">
        <v>12</v>
      </c>
      <c r="B20" s="250">
        <v>1760.9</v>
      </c>
      <c r="C20" s="250">
        <v>3481.9</v>
      </c>
      <c r="D20" s="250">
        <v>-1721</v>
      </c>
      <c r="E20" s="166">
        <v>-0.49427036962577903</v>
      </c>
    </row>
    <row r="21" spans="1:5" x14ac:dyDescent="0.2">
      <c r="A21" s="211" t="s">
        <v>14</v>
      </c>
      <c r="B21" s="250">
        <v>0.2</v>
      </c>
      <c r="C21" s="250">
        <v>609.1</v>
      </c>
      <c r="D21" s="250">
        <v>-608.9</v>
      </c>
      <c r="E21" s="166">
        <v>-0.99967164669184039</v>
      </c>
    </row>
    <row r="22" spans="1:5" x14ac:dyDescent="0.2">
      <c r="A22" s="211" t="s">
        <v>13</v>
      </c>
      <c r="B22" s="250">
        <v>91499.5</v>
      </c>
      <c r="C22" s="250">
        <v>91499.527000000002</v>
      </c>
      <c r="D22" s="250">
        <v>-2.7000000001862645E-2</v>
      </c>
      <c r="E22" s="166">
        <v>-2.9508349263775586E-7</v>
      </c>
    </row>
    <row r="23" spans="1:5" x14ac:dyDescent="0.2">
      <c r="A23" s="211" t="s">
        <v>462</v>
      </c>
      <c r="B23" s="250">
        <v>453413</v>
      </c>
      <c r="C23" s="250">
        <v>455727.96899999998</v>
      </c>
      <c r="D23" s="250">
        <v>-2314.9689999999828</v>
      </c>
      <c r="E23" s="166">
        <v>-5.079716755325989E-3</v>
      </c>
    </row>
    <row r="24" spans="1:5" ht="15" customHeight="1" x14ac:dyDescent="0.2">
      <c r="A24" s="127" t="s">
        <v>371</v>
      </c>
      <c r="B24" s="140">
        <v>2607759.7999999998</v>
      </c>
      <c r="C24" s="140">
        <v>2512380.693</v>
      </c>
      <c r="D24" s="140">
        <v>95379.106999999844</v>
      </c>
      <c r="E24" s="141">
        <v>3.7963636349278317E-2</v>
      </c>
    </row>
    <row r="25" spans="1:5" ht="15" customHeight="1" x14ac:dyDescent="0.2">
      <c r="A25" s="127" t="s">
        <v>15</v>
      </c>
      <c r="B25" s="142">
        <v>-12629.700000000186</v>
      </c>
      <c r="C25" s="142">
        <v>5740</v>
      </c>
      <c r="D25" s="142">
        <v>-18369.700000000186</v>
      </c>
      <c r="E25" s="141">
        <v>-3.2002961672474193</v>
      </c>
    </row>
    <row r="26" spans="1:5" x14ac:dyDescent="0.2">
      <c r="A26" s="127"/>
      <c r="B26" s="159"/>
      <c r="C26" s="159"/>
      <c r="D26" s="159"/>
      <c r="E26" s="158"/>
    </row>
    <row r="27" spans="1:5" x14ac:dyDescent="0.2">
      <c r="A27" s="127" t="s">
        <v>372</v>
      </c>
      <c r="B27" s="156"/>
      <c r="C27" s="160"/>
      <c r="D27" s="160"/>
      <c r="E27" s="139"/>
    </row>
    <row r="28" spans="1:5" x14ac:dyDescent="0.2">
      <c r="A28" s="211" t="s">
        <v>377</v>
      </c>
      <c r="B28" s="161">
        <v>6908.2</v>
      </c>
      <c r="C28" s="161">
        <v>10700</v>
      </c>
      <c r="D28" s="161">
        <v>-3791.8</v>
      </c>
      <c r="E28" s="158">
        <v>-0.35437383177570098</v>
      </c>
    </row>
    <row r="29" spans="1:5" ht="16.149999999999999" customHeight="1" x14ac:dyDescent="0.2">
      <c r="A29" s="212" t="s">
        <v>376</v>
      </c>
      <c r="B29" s="161">
        <v>1756.3</v>
      </c>
      <c r="C29" s="161">
        <v>0</v>
      </c>
      <c r="D29" s="161">
        <v>1756.3</v>
      </c>
      <c r="E29" s="158">
        <v>0</v>
      </c>
    </row>
    <row r="30" spans="1:5" x14ac:dyDescent="0.2">
      <c r="A30" s="212" t="s">
        <v>375</v>
      </c>
      <c r="B30" s="161">
        <v>-8620.4</v>
      </c>
      <c r="C30" s="161">
        <v>0</v>
      </c>
      <c r="D30" s="161">
        <v>-8620.4</v>
      </c>
      <c r="E30" s="158">
        <v>0</v>
      </c>
    </row>
    <row r="31" spans="1:5" ht="15" customHeight="1" x14ac:dyDescent="0.2">
      <c r="A31" s="127" t="s">
        <v>373</v>
      </c>
      <c r="B31" s="143">
        <v>44.100000000000364</v>
      </c>
      <c r="C31" s="143">
        <v>10700</v>
      </c>
      <c r="D31" s="143">
        <v>-10655.9</v>
      </c>
      <c r="E31" s="141">
        <v>-0.99587850467289718</v>
      </c>
    </row>
    <row r="32" spans="1:5" ht="15" customHeight="1" x14ac:dyDescent="0.2">
      <c r="A32" s="127" t="s">
        <v>458</v>
      </c>
      <c r="B32" s="142">
        <v>-12585.600000000186</v>
      </c>
      <c r="C32" s="142">
        <v>16440</v>
      </c>
      <c r="D32" s="142">
        <v>-29025.600000000188</v>
      </c>
      <c r="E32" s="141">
        <v>-1.7655474452554858</v>
      </c>
    </row>
    <row r="33" spans="1:7" x14ac:dyDescent="0.2">
      <c r="A33" s="127"/>
      <c r="B33" s="159"/>
      <c r="C33" s="159"/>
      <c r="D33" s="159"/>
      <c r="E33" s="159"/>
    </row>
    <row r="34" spans="1:7" x14ac:dyDescent="0.2">
      <c r="A34" s="127" t="s">
        <v>459</v>
      </c>
      <c r="B34" s="154"/>
      <c r="C34" s="154"/>
      <c r="D34" s="154"/>
      <c r="E34" s="154"/>
    </row>
    <row r="35" spans="1:7" x14ac:dyDescent="0.2">
      <c r="A35" s="212" t="s">
        <v>460</v>
      </c>
      <c r="B35" s="165">
        <v>114439.5</v>
      </c>
      <c r="C35" s="165">
        <v>0</v>
      </c>
      <c r="D35" s="165">
        <v>114439.5</v>
      </c>
      <c r="E35" s="166">
        <v>0</v>
      </c>
    </row>
    <row r="36" spans="1:7" ht="15" customHeight="1" x14ac:dyDescent="0.2">
      <c r="A36" s="127" t="s">
        <v>461</v>
      </c>
      <c r="B36" s="143">
        <v>114439.5</v>
      </c>
      <c r="C36" s="143">
        <v>0</v>
      </c>
      <c r="D36" s="143">
        <v>114439.5</v>
      </c>
      <c r="E36" s="141">
        <v>0</v>
      </c>
    </row>
    <row r="37" spans="1:7" ht="15" customHeight="1" thickBot="1" x14ac:dyDescent="0.25">
      <c r="A37" s="127" t="s">
        <v>16</v>
      </c>
      <c r="B37" s="204">
        <v>101853.89999999982</v>
      </c>
      <c r="C37" s="204">
        <v>16440</v>
      </c>
      <c r="D37" s="143">
        <v>85413.89999999982</v>
      </c>
      <c r="E37" s="207">
        <v>5.1954927007299156</v>
      </c>
    </row>
    <row r="38" spans="1:7" x14ac:dyDescent="0.2">
      <c r="A38" s="127"/>
      <c r="B38" s="206"/>
      <c r="C38" s="206"/>
      <c r="D38" s="128"/>
      <c r="E38" s="128"/>
    </row>
    <row r="39" spans="1:7" x14ac:dyDescent="0.2">
      <c r="A39" s="127"/>
      <c r="B39" s="128"/>
      <c r="C39" s="128"/>
      <c r="D39" s="128"/>
      <c r="E39" s="128"/>
    </row>
    <row r="40" spans="1:7" x14ac:dyDescent="0.2">
      <c r="A40" s="256" t="s">
        <v>489</v>
      </c>
      <c r="B40" s="256"/>
      <c r="C40" s="256"/>
      <c r="D40" s="256"/>
      <c r="E40" s="256"/>
      <c r="F40" s="124"/>
      <c r="G40" s="124"/>
    </row>
    <row r="41" spans="1:7" x14ac:dyDescent="0.2">
      <c r="A41" s="256" t="s">
        <v>492</v>
      </c>
      <c r="B41" s="256"/>
      <c r="C41" s="256"/>
      <c r="D41" s="256"/>
      <c r="E41" s="256"/>
      <c r="F41" s="124"/>
      <c r="G41" s="124"/>
    </row>
  </sheetData>
  <mergeCells count="2">
    <mergeCell ref="A40:E40"/>
    <mergeCell ref="A41:E41"/>
  </mergeCells>
  <phoneticPr fontId="11" type="noConversion"/>
  <pageMargins left="0.75" right="0.75" top="1" bottom="1" header="0.5" footer="0.5"/>
  <pageSetup paperSize="9" orientation="portrait" r:id="rId1"/>
  <headerFooter alignWithMargins="0">
    <oddHeader>&amp;C&amp;B&amp;"Arial"&amp;12&amp;Kff0000​‌UNCLASSIFIED ‌​</oddHeader>
    <oddFooter>&amp;C&amp;B&amp;"Arial"&amp;12&amp;Kff0000​‌UNCLASSIFIED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2"/>
    <pageSetUpPr fitToPage="1"/>
  </sheetPr>
  <dimension ref="A1:F45"/>
  <sheetViews>
    <sheetView view="pageBreakPreview" zoomScale="80" zoomScaleNormal="90" zoomScaleSheetLayoutView="80" workbookViewId="0"/>
  </sheetViews>
  <sheetFormatPr defaultColWidth="9.140625" defaultRowHeight="12.75" x14ac:dyDescent="0.2"/>
  <cols>
    <col min="1" max="1" width="44" style="40" customWidth="1"/>
    <col min="2" max="3" width="17.85546875" style="40" customWidth="1"/>
    <col min="4" max="4" width="17.85546875" style="40" hidden="1" customWidth="1"/>
    <col min="5" max="5" width="17.85546875" style="40" customWidth="1"/>
    <col min="6" max="16384" width="9.140625" style="40"/>
  </cols>
  <sheetData>
    <row r="1" spans="1:6" ht="15" x14ac:dyDescent="0.25">
      <c r="A1" s="150" t="s">
        <v>0</v>
      </c>
      <c r="B1" s="163"/>
      <c r="C1" s="163"/>
      <c r="D1" s="163"/>
      <c r="E1" s="163"/>
    </row>
    <row r="2" spans="1:6" ht="15" x14ac:dyDescent="0.25">
      <c r="A2" s="150"/>
      <c r="B2" s="163"/>
      <c r="C2" s="163"/>
      <c r="D2" s="163"/>
      <c r="E2" s="163"/>
    </row>
    <row r="3" spans="1:6" ht="15" x14ac:dyDescent="0.25">
      <c r="A3" s="150"/>
      <c r="B3" s="163"/>
      <c r="C3" s="163"/>
      <c r="D3" s="163"/>
      <c r="E3" s="163"/>
    </row>
    <row r="4" spans="1:6" s="42" customFormat="1" x14ac:dyDescent="0.2">
      <c r="A4" s="164"/>
      <c r="B4" s="199">
        <v>2016</v>
      </c>
      <c r="C4" s="199">
        <f>B4</f>
        <v>2016</v>
      </c>
      <c r="D4" s="199">
        <v>2016</v>
      </c>
      <c r="E4" s="199">
        <f>B4</f>
        <v>2016</v>
      </c>
    </row>
    <row r="5" spans="1:6" x14ac:dyDescent="0.2">
      <c r="A5" s="127" t="s">
        <v>17</v>
      </c>
      <c r="B5" s="199" t="s">
        <v>407</v>
      </c>
      <c r="C5" s="199" t="s">
        <v>406</v>
      </c>
      <c r="E5" s="199" t="s">
        <v>470</v>
      </c>
    </row>
    <row r="6" spans="1:6" x14ac:dyDescent="0.2">
      <c r="A6" s="152" t="s">
        <v>436</v>
      </c>
      <c r="B6" s="198" t="s">
        <v>468</v>
      </c>
      <c r="C6" s="198" t="s">
        <v>468</v>
      </c>
      <c r="D6" s="198" t="s">
        <v>393</v>
      </c>
      <c r="E6" s="198" t="s">
        <v>469</v>
      </c>
    </row>
    <row r="7" spans="1:6" ht="15" customHeight="1" x14ac:dyDescent="0.2">
      <c r="A7" s="127" t="s">
        <v>18</v>
      </c>
      <c r="B7" s="154"/>
      <c r="C7" s="153"/>
      <c r="D7" s="153"/>
      <c r="E7" s="153"/>
    </row>
    <row r="8" spans="1:6" ht="15" customHeight="1" x14ac:dyDescent="0.2">
      <c r="A8" s="127" t="s">
        <v>374</v>
      </c>
      <c r="B8" s="153"/>
      <c r="C8" s="153"/>
      <c r="D8" s="153"/>
      <c r="E8" s="153"/>
    </row>
    <row r="9" spans="1:6" x14ac:dyDescent="0.2">
      <c r="A9" s="211" t="s">
        <v>19</v>
      </c>
      <c r="B9" s="165">
        <v>38029.18161</v>
      </c>
      <c r="C9" s="165">
        <v>49523.4</v>
      </c>
      <c r="D9" s="165">
        <v>-11494.218390000002</v>
      </c>
      <c r="E9" s="166">
        <v>-0.23209671367474771</v>
      </c>
      <c r="F9" s="41"/>
    </row>
    <row r="10" spans="1:6" x14ac:dyDescent="0.2">
      <c r="A10" s="211" t="s">
        <v>20</v>
      </c>
      <c r="B10" s="165">
        <v>416242.36096999998</v>
      </c>
      <c r="C10" s="165">
        <v>496215.6</v>
      </c>
      <c r="D10" s="165">
        <v>-79973.239029999997</v>
      </c>
      <c r="E10" s="166">
        <v>-0.16116631365479037</v>
      </c>
      <c r="F10" s="41"/>
    </row>
    <row r="11" spans="1:6" ht="15" customHeight="1" x14ac:dyDescent="0.2">
      <c r="A11" s="127" t="s">
        <v>21</v>
      </c>
      <c r="B11" s="143">
        <v>454271.54258000001</v>
      </c>
      <c r="C11" s="143">
        <v>545739</v>
      </c>
      <c r="D11" s="143">
        <v>-91467.457419999992</v>
      </c>
      <c r="E11" s="141">
        <v>-0.16760293367342263</v>
      </c>
      <c r="F11" s="41"/>
    </row>
    <row r="12" spans="1:6" x14ac:dyDescent="0.2">
      <c r="A12" s="154"/>
      <c r="B12" s="167"/>
      <c r="C12" s="167"/>
      <c r="D12" s="167"/>
      <c r="E12" s="168"/>
      <c r="F12" s="41"/>
    </row>
    <row r="13" spans="1:6" ht="15" customHeight="1" x14ac:dyDescent="0.2">
      <c r="A13" s="127" t="s">
        <v>22</v>
      </c>
      <c r="B13" s="169"/>
      <c r="C13" s="169"/>
      <c r="D13" s="169"/>
      <c r="E13" s="170"/>
      <c r="F13" s="41"/>
    </row>
    <row r="14" spans="1:6" x14ac:dyDescent="0.2">
      <c r="A14" s="211" t="s">
        <v>23</v>
      </c>
      <c r="B14" s="171">
        <v>5512.7940099999996</v>
      </c>
      <c r="C14" s="171">
        <v>6740.2</v>
      </c>
      <c r="D14" s="171">
        <v>-1227.4059900000002</v>
      </c>
      <c r="E14" s="172">
        <v>-0.1821023100204742</v>
      </c>
      <c r="F14" s="41"/>
    </row>
    <row r="15" spans="1:6" ht="24.75" customHeight="1" x14ac:dyDescent="0.2">
      <c r="A15" s="212" t="s">
        <v>415</v>
      </c>
      <c r="B15" s="171">
        <v>6561.7763199999999</v>
      </c>
      <c r="C15" s="171">
        <v>9147.9</v>
      </c>
      <c r="D15" s="171">
        <v>-2586.1236799999997</v>
      </c>
      <c r="E15" s="172">
        <v>-0.28270135003662039</v>
      </c>
      <c r="F15" s="41"/>
    </row>
    <row r="16" spans="1:6" x14ac:dyDescent="0.2">
      <c r="A16" s="211" t="s">
        <v>24</v>
      </c>
      <c r="B16" s="171">
        <v>1605832.56635</v>
      </c>
      <c r="C16" s="171">
        <v>1469609.4</v>
      </c>
      <c r="D16" s="171">
        <v>136223.16635000007</v>
      </c>
      <c r="E16" s="172">
        <v>9.2693450620280518E-2</v>
      </c>
      <c r="F16" s="41"/>
    </row>
    <row r="17" spans="1:6" x14ac:dyDescent="0.2">
      <c r="A17" s="211" t="s">
        <v>25</v>
      </c>
      <c r="B17" s="171">
        <v>11132.69483</v>
      </c>
      <c r="C17" s="171">
        <v>12648.9</v>
      </c>
      <c r="D17" s="171">
        <v>-1516.2051699999993</v>
      </c>
      <c r="E17" s="172">
        <v>-0.11986853955679935</v>
      </c>
      <c r="F17" s="41"/>
    </row>
    <row r="18" spans="1:6" x14ac:dyDescent="0.2">
      <c r="A18" s="211" t="s">
        <v>65</v>
      </c>
      <c r="B18" s="171">
        <v>2554.19949</v>
      </c>
      <c r="C18" s="171">
        <v>551.20000000000005</v>
      </c>
      <c r="D18" s="171">
        <v>2002.9994899999999</v>
      </c>
      <c r="E18" s="172">
        <v>3.6338887699564584</v>
      </c>
      <c r="F18" s="41"/>
    </row>
    <row r="19" spans="1:6" ht="15" customHeight="1" x14ac:dyDescent="0.2">
      <c r="A19" s="127" t="s">
        <v>26</v>
      </c>
      <c r="B19" s="143">
        <v>1631594.031</v>
      </c>
      <c r="C19" s="143">
        <v>1498697.5999999999</v>
      </c>
      <c r="D19" s="143">
        <v>132896.4310000001</v>
      </c>
      <c r="E19" s="141">
        <v>8.8674613878076611E-2</v>
      </c>
      <c r="F19" s="41"/>
    </row>
    <row r="20" spans="1:6" ht="15" customHeight="1" x14ac:dyDescent="0.2">
      <c r="A20" s="127" t="s">
        <v>474</v>
      </c>
      <c r="B20" s="143">
        <v>2085865.5735800001</v>
      </c>
      <c r="C20" s="143">
        <v>2044436.5999999999</v>
      </c>
      <c r="D20" s="143">
        <v>41428.973580000224</v>
      </c>
      <c r="E20" s="141">
        <v>2.0264249612827429E-2</v>
      </c>
      <c r="F20" s="41"/>
    </row>
    <row r="21" spans="1:6" x14ac:dyDescent="0.2">
      <c r="A21" s="127"/>
      <c r="B21" s="171"/>
      <c r="C21" s="171"/>
      <c r="D21" s="171"/>
      <c r="E21" s="172"/>
      <c r="F21" s="41"/>
    </row>
    <row r="22" spans="1:6" ht="15" customHeight="1" x14ac:dyDescent="0.2">
      <c r="A22" s="127" t="s">
        <v>378</v>
      </c>
      <c r="B22" s="171"/>
      <c r="C22" s="171"/>
      <c r="D22" s="171"/>
      <c r="E22" s="172"/>
      <c r="F22" s="41"/>
    </row>
    <row r="23" spans="1:6" x14ac:dyDescent="0.2">
      <c r="A23" s="211" t="s">
        <v>27</v>
      </c>
      <c r="B23" s="171">
        <v>81876.996289999995</v>
      </c>
      <c r="C23" s="171">
        <v>104280.7</v>
      </c>
      <c r="D23" s="171">
        <v>-22403.703710000002</v>
      </c>
      <c r="E23" s="172">
        <v>-0.21484036557100214</v>
      </c>
      <c r="F23" s="41"/>
    </row>
    <row r="24" spans="1:6" x14ac:dyDescent="0.2">
      <c r="A24" s="211" t="s">
        <v>28</v>
      </c>
      <c r="B24" s="171">
        <v>72497.854560000007</v>
      </c>
      <c r="C24" s="171">
        <v>63263.1</v>
      </c>
      <c r="D24" s="171">
        <v>9234.7545600000085</v>
      </c>
      <c r="E24" s="172">
        <v>0.14597379135704713</v>
      </c>
      <c r="F24" s="41"/>
    </row>
    <row r="25" spans="1:6" x14ac:dyDescent="0.2">
      <c r="A25" s="211" t="s">
        <v>29</v>
      </c>
      <c r="B25" s="171">
        <v>529864.89691999997</v>
      </c>
      <c r="C25" s="171">
        <v>519742.1</v>
      </c>
      <c r="D25" s="171">
        <v>10122.796919999993</v>
      </c>
      <c r="E25" s="172">
        <v>1.9476576786833306E-2</v>
      </c>
      <c r="F25" s="41"/>
    </row>
    <row r="26" spans="1:6" ht="15" customHeight="1" x14ac:dyDescent="0.2">
      <c r="A26" s="127" t="s">
        <v>475</v>
      </c>
      <c r="B26" s="143">
        <v>684239.74777000002</v>
      </c>
      <c r="C26" s="143">
        <v>687285.89999999991</v>
      </c>
      <c r="D26" s="143">
        <v>-3046.1522299998906</v>
      </c>
      <c r="E26" s="141">
        <v>-4.432147131200991E-3</v>
      </c>
      <c r="F26" s="41"/>
    </row>
    <row r="27" spans="1:6" ht="15" customHeight="1" thickBot="1" x14ac:dyDescent="0.25">
      <c r="A27" s="127" t="s">
        <v>476</v>
      </c>
      <c r="B27" s="208">
        <v>1401625.8258100001</v>
      </c>
      <c r="C27" s="208">
        <v>1357150.7</v>
      </c>
      <c r="D27" s="143">
        <v>44475.125810000114</v>
      </c>
      <c r="E27" s="207">
        <v>3.2770955952054634E-2</v>
      </c>
      <c r="F27" s="41"/>
    </row>
    <row r="28" spans="1:6" x14ac:dyDescent="0.2">
      <c r="A28" s="129"/>
      <c r="B28" s="171"/>
      <c r="C28" s="171"/>
      <c r="D28" s="171"/>
      <c r="E28" s="172"/>
      <c r="F28" s="41"/>
    </row>
    <row r="29" spans="1:6" x14ac:dyDescent="0.2">
      <c r="A29" s="127" t="s">
        <v>30</v>
      </c>
      <c r="B29" s="171"/>
      <c r="C29" s="171"/>
      <c r="D29" s="171"/>
      <c r="E29" s="172"/>
      <c r="F29" s="41"/>
    </row>
    <row r="30" spans="1:6" x14ac:dyDescent="0.2">
      <c r="A30" s="211" t="s">
        <v>477</v>
      </c>
      <c r="B30" s="171">
        <v>12332.86398</v>
      </c>
      <c r="C30" s="171">
        <v>41358.5</v>
      </c>
      <c r="D30" s="171">
        <v>-29025.636019999998</v>
      </c>
      <c r="E30" s="172">
        <v>-0.70180582032713945</v>
      </c>
      <c r="F30" s="41"/>
    </row>
    <row r="31" spans="1:6" x14ac:dyDescent="0.2">
      <c r="A31" s="211" t="s">
        <v>478</v>
      </c>
      <c r="B31" s="171">
        <v>684930.80712000001</v>
      </c>
      <c r="C31" s="171">
        <v>570491.30000000005</v>
      </c>
      <c r="D31" s="171">
        <v>114439.50711999997</v>
      </c>
      <c r="E31" s="172">
        <v>0.20059816358286262</v>
      </c>
      <c r="F31" s="41"/>
    </row>
    <row r="32" spans="1:6" x14ac:dyDescent="0.2">
      <c r="A32" s="211" t="s">
        <v>479</v>
      </c>
      <c r="B32" s="171">
        <v>704362.15471000003</v>
      </c>
      <c r="C32" s="171">
        <v>745300.7</v>
      </c>
      <c r="D32" s="171">
        <v>-40938.545289999922</v>
      </c>
      <c r="E32" s="172">
        <v>-5.4928896873436349E-2</v>
      </c>
      <c r="F32" s="41"/>
    </row>
    <row r="33" spans="1:6" ht="15" customHeight="1" thickBot="1" x14ac:dyDescent="0.25">
      <c r="A33" s="127" t="s">
        <v>480</v>
      </c>
      <c r="B33" s="209">
        <v>1401625.8258100001</v>
      </c>
      <c r="C33" s="208">
        <v>1357150.5</v>
      </c>
      <c r="D33" s="143">
        <v>44475.325810000068</v>
      </c>
      <c r="E33" s="207">
        <v>3.2771108149022579E-2</v>
      </c>
      <c r="F33" s="41"/>
    </row>
    <row r="34" spans="1:6" x14ac:dyDescent="0.2">
      <c r="A34" s="127"/>
      <c r="B34" s="210"/>
      <c r="C34" s="138"/>
      <c r="D34" s="138"/>
      <c r="E34" s="139"/>
      <c r="F34" s="41"/>
    </row>
    <row r="35" spans="1:6" x14ac:dyDescent="0.2">
      <c r="A35" s="129"/>
      <c r="B35" s="130"/>
      <c r="C35" s="128"/>
      <c r="D35" s="128"/>
      <c r="E35" s="128"/>
    </row>
    <row r="36" spans="1:6" x14ac:dyDescent="0.2">
      <c r="A36" s="256" t="s">
        <v>490</v>
      </c>
      <c r="B36" s="256"/>
      <c r="C36" s="256"/>
      <c r="D36" s="256"/>
      <c r="E36" s="256"/>
      <c r="F36" s="124"/>
    </row>
    <row r="37" spans="1:6" x14ac:dyDescent="0.2">
      <c r="A37" s="256" t="s">
        <v>492</v>
      </c>
      <c r="B37" s="256"/>
      <c r="C37" s="256"/>
      <c r="D37" s="256"/>
      <c r="E37" s="256"/>
      <c r="F37" s="124"/>
    </row>
    <row r="38" spans="1:6" x14ac:dyDescent="0.2">
      <c r="A38" s="43"/>
    </row>
    <row r="39" spans="1:6" x14ac:dyDescent="0.2">
      <c r="A39" s="43"/>
    </row>
    <row r="40" spans="1:6" x14ac:dyDescent="0.2">
      <c r="A40" s="43"/>
    </row>
    <row r="41" spans="1:6" x14ac:dyDescent="0.2">
      <c r="A41" s="43"/>
    </row>
    <row r="42" spans="1:6" x14ac:dyDescent="0.2">
      <c r="A42" s="43"/>
    </row>
    <row r="43" spans="1:6" x14ac:dyDescent="0.2">
      <c r="A43" s="43"/>
    </row>
    <row r="44" spans="1:6" x14ac:dyDescent="0.2">
      <c r="A44" s="43"/>
    </row>
    <row r="45" spans="1:6" x14ac:dyDescent="0.2">
      <c r="A45" s="43"/>
    </row>
  </sheetData>
  <mergeCells count="2">
    <mergeCell ref="A36:E36"/>
    <mergeCell ref="A37:E37"/>
  </mergeCells>
  <phoneticPr fontId="11" type="noConversion"/>
  <pageMargins left="0.75" right="0.75" top="1" bottom="1" header="0.5" footer="0.5"/>
  <pageSetup paperSize="9" fitToHeight="0" orientation="portrait" r:id="rId1"/>
  <headerFooter alignWithMargins="0">
    <oddHeader>&amp;C&amp;B&amp;"Arial"&amp;12&amp;Kff0000​‌UNCLASSIFIED ‌​</oddHeader>
    <oddFooter>&amp;C&amp;B&amp;"Arial"&amp;12&amp;Kff0000​‌UNCLASSIFIED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2"/>
    <pageSetUpPr fitToPage="1"/>
  </sheetPr>
  <dimension ref="A1:G40"/>
  <sheetViews>
    <sheetView view="pageBreakPreview" zoomScale="80" zoomScaleNormal="90" zoomScaleSheetLayoutView="80" workbookViewId="0"/>
  </sheetViews>
  <sheetFormatPr defaultColWidth="9.140625" defaultRowHeight="12.75" x14ac:dyDescent="0.2"/>
  <cols>
    <col min="1" max="1" width="60.5703125" style="5" customWidth="1"/>
    <col min="2" max="3" width="17.85546875" style="5" customWidth="1"/>
    <col min="4" max="4" width="17.85546875" style="5" hidden="1" customWidth="1"/>
    <col min="5" max="5" width="17.85546875" style="5" customWidth="1"/>
    <col min="6" max="7" width="9.140625" style="5"/>
    <col min="8" max="8" width="13.140625" style="5" bestFit="1" customWidth="1"/>
    <col min="9" max="16384" width="9.140625" style="5"/>
  </cols>
  <sheetData>
    <row r="1" spans="1:7" ht="15" x14ac:dyDescent="0.25">
      <c r="A1" s="173" t="s">
        <v>0</v>
      </c>
      <c r="B1" s="174"/>
      <c r="C1" s="175"/>
      <c r="D1" s="175"/>
      <c r="E1" s="175"/>
    </row>
    <row r="2" spans="1:7" ht="15" x14ac:dyDescent="0.25">
      <c r="A2" s="173"/>
      <c r="B2" s="174"/>
      <c r="C2" s="175"/>
      <c r="D2" s="175"/>
      <c r="E2" s="175"/>
    </row>
    <row r="3" spans="1:7" ht="15" x14ac:dyDescent="0.25">
      <c r="A3" s="173"/>
      <c r="B3" s="174"/>
      <c r="C3" s="175"/>
      <c r="D3" s="175"/>
      <c r="E3" s="175"/>
    </row>
    <row r="4" spans="1:7" x14ac:dyDescent="0.2">
      <c r="A4" s="131"/>
      <c r="B4" s="199">
        <v>2016</v>
      </c>
      <c r="C4" s="199">
        <f>B4</f>
        <v>2016</v>
      </c>
      <c r="D4" s="199">
        <v>2016</v>
      </c>
      <c r="E4" s="199">
        <f>B4</f>
        <v>2016</v>
      </c>
    </row>
    <row r="5" spans="1:7" x14ac:dyDescent="0.2">
      <c r="A5" s="200" t="s">
        <v>31</v>
      </c>
      <c r="B5" s="199" t="s">
        <v>407</v>
      </c>
      <c r="C5" s="199" t="s">
        <v>406</v>
      </c>
      <c r="D5" s="40"/>
      <c r="E5" s="199" t="s">
        <v>470</v>
      </c>
    </row>
    <row r="6" spans="1:7" x14ac:dyDescent="0.2">
      <c r="A6" s="152" t="s">
        <v>467</v>
      </c>
      <c r="B6" s="198" t="s">
        <v>468</v>
      </c>
      <c r="C6" s="198" t="s">
        <v>468</v>
      </c>
      <c r="D6" s="198" t="s">
        <v>393</v>
      </c>
      <c r="E6" s="198" t="s">
        <v>469</v>
      </c>
    </row>
    <row r="7" spans="1:7" ht="15" customHeight="1" x14ac:dyDescent="0.2">
      <c r="A7" s="177" t="s">
        <v>33</v>
      </c>
      <c r="B7" s="131"/>
      <c r="C7" s="131"/>
      <c r="D7" s="131"/>
      <c r="E7" s="131"/>
    </row>
    <row r="8" spans="1:7" x14ac:dyDescent="0.2">
      <c r="A8" s="212" t="s">
        <v>395</v>
      </c>
      <c r="B8" s="167">
        <v>2493817.6</v>
      </c>
      <c r="C8" s="167">
        <v>2433697.1</v>
      </c>
      <c r="D8" s="167">
        <v>60120.5</v>
      </c>
      <c r="E8" s="168">
        <v>2.4703361811130892E-2</v>
      </c>
      <c r="F8" s="32"/>
    </row>
    <row r="9" spans="1:7" x14ac:dyDescent="0.2">
      <c r="A9" s="212" t="s">
        <v>484</v>
      </c>
      <c r="B9" s="167">
        <v>5015.6000000000004</v>
      </c>
      <c r="C9" s="167">
        <v>9279</v>
      </c>
      <c r="D9" s="167">
        <v>-4263.3999999999996</v>
      </c>
      <c r="E9" s="168">
        <v>-0.45946761504472461</v>
      </c>
      <c r="F9" s="32"/>
    </row>
    <row r="10" spans="1:7" x14ac:dyDescent="0.2">
      <c r="A10" s="212" t="s">
        <v>37</v>
      </c>
      <c r="B10" s="167">
        <v>48.4</v>
      </c>
      <c r="C10" s="167">
        <v>50</v>
      </c>
      <c r="D10" s="167">
        <v>-1.6000000000000014</v>
      </c>
      <c r="E10" s="168">
        <v>-3.2000000000000028E-2</v>
      </c>
      <c r="F10" s="32"/>
    </row>
    <row r="11" spans="1:7" x14ac:dyDescent="0.2">
      <c r="A11" s="212" t="s">
        <v>35</v>
      </c>
      <c r="B11" s="167">
        <v>-656.6</v>
      </c>
      <c r="C11" s="167">
        <v>-1595.1</v>
      </c>
      <c r="D11" s="167">
        <v>938.49999999999989</v>
      </c>
      <c r="E11" s="168">
        <v>-0.58836436587047836</v>
      </c>
      <c r="F11" s="32"/>
    </row>
    <row r="12" spans="1:7" x14ac:dyDescent="0.2">
      <c r="A12" s="212" t="s">
        <v>36</v>
      </c>
      <c r="B12" s="167">
        <v>-2395774.9</v>
      </c>
      <c r="C12" s="167">
        <v>-2309733.6</v>
      </c>
      <c r="D12" s="167">
        <v>-86041.299999999814</v>
      </c>
      <c r="E12" s="168">
        <v>3.7251612047380617E-2</v>
      </c>
      <c r="F12" s="32"/>
      <c r="G12" s="32"/>
    </row>
    <row r="13" spans="1:7" x14ac:dyDescent="0.2">
      <c r="A13" s="212" t="s">
        <v>13</v>
      </c>
      <c r="B13" s="167">
        <v>-91499.5</v>
      </c>
      <c r="C13" s="167">
        <v>-91499.5</v>
      </c>
      <c r="D13" s="167">
        <v>0</v>
      </c>
      <c r="E13" s="168">
        <v>0</v>
      </c>
      <c r="F13" s="32"/>
    </row>
    <row r="14" spans="1:7" x14ac:dyDescent="0.2">
      <c r="A14" s="212" t="s">
        <v>416</v>
      </c>
      <c r="B14" s="167">
        <v>-451.09999999999997</v>
      </c>
      <c r="C14" s="167">
        <v>0</v>
      </c>
      <c r="D14" s="167">
        <v>-451.09999999999997</v>
      </c>
      <c r="E14" s="168">
        <v>0</v>
      </c>
      <c r="F14" s="32"/>
      <c r="G14" s="32"/>
    </row>
    <row r="15" spans="1:7" x14ac:dyDescent="0.2">
      <c r="A15" s="212" t="s">
        <v>463</v>
      </c>
      <c r="B15" s="167">
        <v>-1760.9</v>
      </c>
      <c r="C15" s="167">
        <v>-3481.9</v>
      </c>
      <c r="D15" s="167">
        <v>1721</v>
      </c>
      <c r="E15" s="168">
        <v>-0.49427036962577903</v>
      </c>
      <c r="F15" s="32"/>
    </row>
    <row r="16" spans="1:7" ht="15" customHeight="1" x14ac:dyDescent="0.2">
      <c r="A16" s="127" t="s">
        <v>481</v>
      </c>
      <c r="B16" s="143">
        <v>8738.6000000000931</v>
      </c>
      <c r="C16" s="143">
        <v>36715.999999999905</v>
      </c>
      <c r="D16" s="143">
        <v>-27977.399999999812</v>
      </c>
      <c r="E16" s="141">
        <v>-0.76199477067218335</v>
      </c>
      <c r="F16" s="32"/>
    </row>
    <row r="17" spans="1:6" x14ac:dyDescent="0.2">
      <c r="A17" s="162"/>
      <c r="B17" s="178"/>
      <c r="C17" s="178"/>
      <c r="D17" s="178"/>
      <c r="E17" s="179"/>
      <c r="F17" s="32"/>
    </row>
    <row r="18" spans="1:6" ht="15" customHeight="1" x14ac:dyDescent="0.2">
      <c r="A18" s="133" t="s">
        <v>40</v>
      </c>
      <c r="B18" s="178"/>
      <c r="C18" s="178"/>
      <c r="D18" s="178"/>
      <c r="E18" s="179"/>
      <c r="F18" s="32"/>
    </row>
    <row r="19" spans="1:6" x14ac:dyDescent="0.2">
      <c r="A19" s="212" t="s">
        <v>41</v>
      </c>
      <c r="B19" s="167">
        <v>28430.2</v>
      </c>
      <c r="C19" s="167">
        <v>34000</v>
      </c>
      <c r="D19" s="167">
        <v>-5569.7999999999993</v>
      </c>
      <c r="E19" s="168">
        <v>-0.16381764705882351</v>
      </c>
      <c r="F19" s="32"/>
    </row>
    <row r="20" spans="1:6" x14ac:dyDescent="0.2">
      <c r="A20" s="212" t="s">
        <v>42</v>
      </c>
      <c r="B20" s="167">
        <v>-140969.20000000001</v>
      </c>
      <c r="C20" s="167">
        <v>-105893</v>
      </c>
      <c r="D20" s="167">
        <v>-35076.200000000012</v>
      </c>
      <c r="E20" s="168">
        <v>0.331241914007536</v>
      </c>
      <c r="F20" s="32"/>
    </row>
    <row r="21" spans="1:6" hidden="1" x14ac:dyDescent="0.2">
      <c r="A21" s="212" t="s">
        <v>43</v>
      </c>
      <c r="B21" s="167">
        <v>0</v>
      </c>
      <c r="C21" s="167">
        <v>0</v>
      </c>
      <c r="D21" s="167">
        <v>0</v>
      </c>
      <c r="E21" s="168">
        <v>0</v>
      </c>
      <c r="F21" s="32"/>
    </row>
    <row r="22" spans="1:6" x14ac:dyDescent="0.2">
      <c r="A22" s="212" t="s">
        <v>370</v>
      </c>
      <c r="B22" s="167">
        <v>7890.4</v>
      </c>
      <c r="C22" s="167">
        <v>0</v>
      </c>
      <c r="D22" s="167">
        <v>7890.4</v>
      </c>
      <c r="E22" s="168">
        <v>0</v>
      </c>
      <c r="F22" s="32"/>
    </row>
    <row r="23" spans="1:6" ht="15" customHeight="1" x14ac:dyDescent="0.2">
      <c r="A23" s="127" t="s">
        <v>482</v>
      </c>
      <c r="B23" s="247">
        <v>-104648.60000000002</v>
      </c>
      <c r="C23" s="247">
        <v>-71893</v>
      </c>
      <c r="D23" s="247">
        <v>-32755.60000000002</v>
      </c>
      <c r="E23" s="248">
        <v>0.45561598486639898</v>
      </c>
      <c r="F23" s="32"/>
    </row>
    <row r="24" spans="1:6" x14ac:dyDescent="0.2">
      <c r="A24" s="180"/>
      <c r="B24" s="178"/>
      <c r="C24" s="178"/>
      <c r="D24" s="178"/>
      <c r="E24" s="179"/>
      <c r="F24" s="32"/>
    </row>
    <row r="25" spans="1:6" ht="15" customHeight="1" x14ac:dyDescent="0.2">
      <c r="A25" s="177" t="s">
        <v>45</v>
      </c>
      <c r="B25" s="178"/>
      <c r="C25" s="178"/>
      <c r="D25" s="178"/>
      <c r="E25" s="179"/>
      <c r="F25" s="32"/>
    </row>
    <row r="26" spans="1:6" x14ac:dyDescent="0.2">
      <c r="A26" s="212" t="s">
        <v>464</v>
      </c>
      <c r="B26" s="167">
        <v>22737.5</v>
      </c>
      <c r="C26" s="167">
        <v>61585</v>
      </c>
      <c r="D26" s="167">
        <v>-38847.5</v>
      </c>
      <c r="E26" s="168">
        <v>-0.6307948364049687</v>
      </c>
      <c r="F26" s="32"/>
    </row>
    <row r="27" spans="1:6" x14ac:dyDescent="0.2">
      <c r="A27" s="212" t="s">
        <v>465</v>
      </c>
      <c r="B27" s="167">
        <v>0</v>
      </c>
      <c r="C27" s="167">
        <v>-1757</v>
      </c>
      <c r="D27" s="167">
        <v>1757</v>
      </c>
      <c r="E27" s="168">
        <v>-1</v>
      </c>
      <c r="F27" s="32"/>
    </row>
    <row r="28" spans="1:6" x14ac:dyDescent="0.2">
      <c r="A28" s="212" t="s">
        <v>485</v>
      </c>
      <c r="B28" s="167">
        <v>75755.3</v>
      </c>
      <c r="C28" s="167">
        <v>-10574</v>
      </c>
      <c r="D28" s="167">
        <v>86329.3</v>
      </c>
      <c r="E28" s="168">
        <v>-8.1642992245129573</v>
      </c>
      <c r="F28" s="32"/>
    </row>
    <row r="29" spans="1:6" ht="15" customHeight="1" x14ac:dyDescent="0.2">
      <c r="A29" s="127" t="s">
        <v>483</v>
      </c>
      <c r="B29" s="144">
        <v>98492.800000000003</v>
      </c>
      <c r="C29" s="144">
        <v>49254</v>
      </c>
      <c r="D29" s="144">
        <v>49238.8</v>
      </c>
      <c r="E29" s="145">
        <v>0.9996913956226906</v>
      </c>
      <c r="F29" s="32"/>
    </row>
    <row r="30" spans="1:6" x14ac:dyDescent="0.2">
      <c r="A30" s="212" t="s">
        <v>50</v>
      </c>
      <c r="B30" s="167">
        <v>2582.8000000000757</v>
      </c>
      <c r="C30" s="167">
        <v>14076.999999999905</v>
      </c>
      <c r="D30" s="167">
        <v>-11494.19999999983</v>
      </c>
      <c r="E30" s="168">
        <v>-0.81652340697591153</v>
      </c>
      <c r="F30" s="32"/>
    </row>
    <row r="31" spans="1:6" ht="15" customHeight="1" x14ac:dyDescent="0.2">
      <c r="A31" s="181" t="s">
        <v>51</v>
      </c>
      <c r="B31" s="144">
        <v>35446.399999999921</v>
      </c>
      <c r="C31" s="144">
        <v>35446.400000000001</v>
      </c>
      <c r="D31" s="144">
        <v>-8.0035533756017685E-11</v>
      </c>
      <c r="E31" s="145">
        <v>-2.2579312357818477E-15</v>
      </c>
      <c r="F31" s="32"/>
    </row>
    <row r="32" spans="1:6" ht="15" customHeight="1" thickBot="1" x14ac:dyDescent="0.25">
      <c r="A32" s="181" t="s">
        <v>52</v>
      </c>
      <c r="B32" s="213">
        <v>38029.199999999997</v>
      </c>
      <c r="C32" s="214">
        <v>49523.4</v>
      </c>
      <c r="D32" s="144">
        <v>-11494.200000000004</v>
      </c>
      <c r="E32" s="216">
        <v>-0.23209634233513862</v>
      </c>
      <c r="F32" s="32"/>
    </row>
    <row r="33" spans="1:6" x14ac:dyDescent="0.2">
      <c r="A33" s="131"/>
      <c r="B33" s="132"/>
      <c r="C33" s="215"/>
      <c r="D33" s="132"/>
      <c r="E33" s="132"/>
      <c r="F33" s="39"/>
    </row>
    <row r="34" spans="1:6" x14ac:dyDescent="0.2">
      <c r="A34" s="131"/>
      <c r="B34" s="132"/>
      <c r="C34" s="132"/>
      <c r="D34" s="132"/>
      <c r="E34" s="132"/>
      <c r="F34" s="39"/>
    </row>
    <row r="35" spans="1:6" x14ac:dyDescent="0.2">
      <c r="A35" s="256" t="s">
        <v>489</v>
      </c>
      <c r="B35" s="256"/>
      <c r="C35" s="256"/>
      <c r="D35" s="256"/>
      <c r="E35" s="256"/>
      <c r="F35" s="124"/>
    </row>
    <row r="36" spans="1:6" x14ac:dyDescent="0.2">
      <c r="A36" s="256" t="s">
        <v>492</v>
      </c>
      <c r="B36" s="256"/>
      <c r="C36" s="256"/>
      <c r="D36" s="256"/>
      <c r="E36" s="256"/>
      <c r="F36" s="124"/>
    </row>
    <row r="40" spans="1:6" x14ac:dyDescent="0.2">
      <c r="A40" s="15" t="s">
        <v>392</v>
      </c>
    </row>
  </sheetData>
  <mergeCells count="2">
    <mergeCell ref="A35:E35"/>
    <mergeCell ref="A36:E36"/>
  </mergeCells>
  <phoneticPr fontId="11" type="noConversion"/>
  <pageMargins left="0.75" right="0.75" top="1" bottom="1" header="0.5" footer="0.5"/>
  <pageSetup paperSize="9" orientation="portrait" r:id="rId1"/>
  <headerFooter alignWithMargins="0">
    <oddHeader>&amp;C&amp;B&amp;"Arial"&amp;12&amp;Kff0000​‌UNCLASSIFIED ‌​</oddHeader>
    <oddFooter>&amp;C&amp;B&amp;"Arial"&amp;12&amp;Kff0000​‌UNCLASSIFIED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2"/>
    <pageSetUpPr fitToPage="1"/>
  </sheetPr>
  <dimension ref="A1:G46"/>
  <sheetViews>
    <sheetView view="pageBreakPreview" zoomScale="80" zoomScaleNormal="90" zoomScaleSheetLayoutView="80" workbookViewId="0"/>
  </sheetViews>
  <sheetFormatPr defaultColWidth="9.140625" defaultRowHeight="12.75" x14ac:dyDescent="0.2"/>
  <cols>
    <col min="1" max="1" width="46.85546875" style="5" bestFit="1" customWidth="1"/>
    <col min="2" max="3" width="17.85546875" style="5" customWidth="1"/>
    <col min="4" max="4" width="17.85546875" style="5" hidden="1" customWidth="1"/>
    <col min="5" max="5" width="17.85546875" style="5" customWidth="1"/>
    <col min="6" max="15" width="9.140625" style="5"/>
    <col min="16" max="16" width="6.85546875" style="5" customWidth="1"/>
    <col min="17" max="17" width="9.140625" style="5"/>
    <col min="18" max="18" width="9.140625" style="5" customWidth="1"/>
    <col min="19" max="16384" width="9.140625" style="5"/>
  </cols>
  <sheetData>
    <row r="1" spans="1:5" ht="15" x14ac:dyDescent="0.25">
      <c r="A1" s="150" t="s">
        <v>0</v>
      </c>
      <c r="B1" s="176"/>
      <c r="C1" s="131"/>
      <c r="D1" s="131"/>
      <c r="E1" s="131"/>
    </row>
    <row r="2" spans="1:5" ht="15" x14ac:dyDescent="0.25">
      <c r="A2" s="150"/>
      <c r="B2" s="176"/>
      <c r="C2" s="131"/>
      <c r="D2" s="131"/>
      <c r="E2" s="131"/>
    </row>
    <row r="3" spans="1:5" ht="15" x14ac:dyDescent="0.25">
      <c r="A3" s="150"/>
      <c r="B3" s="176"/>
      <c r="C3" s="131"/>
      <c r="D3" s="131"/>
      <c r="E3" s="131"/>
    </row>
    <row r="4" spans="1:5" x14ac:dyDescent="0.2">
      <c r="A4" s="131"/>
      <c r="B4" s="199">
        <v>2016</v>
      </c>
      <c r="C4" s="199">
        <f>B4</f>
        <v>2016</v>
      </c>
      <c r="D4" s="199">
        <v>2016</v>
      </c>
      <c r="E4" s="199">
        <f>B4</f>
        <v>2016</v>
      </c>
    </row>
    <row r="5" spans="1:5" x14ac:dyDescent="0.2">
      <c r="A5" s="200" t="s">
        <v>53</v>
      </c>
      <c r="B5" s="199" t="s">
        <v>407</v>
      </c>
      <c r="C5" s="199" t="s">
        <v>406</v>
      </c>
      <c r="D5" s="40"/>
      <c r="E5" s="199" t="s">
        <v>470</v>
      </c>
    </row>
    <row r="6" spans="1:5" x14ac:dyDescent="0.2">
      <c r="A6" s="152" t="s">
        <v>467</v>
      </c>
      <c r="B6" s="198" t="s">
        <v>468</v>
      </c>
      <c r="C6" s="198" t="s">
        <v>468</v>
      </c>
      <c r="D6" s="198" t="s">
        <v>393</v>
      </c>
      <c r="E6" s="198" t="s">
        <v>469</v>
      </c>
    </row>
    <row r="7" spans="1:5" x14ac:dyDescent="0.2">
      <c r="A7" s="177" t="s">
        <v>54</v>
      </c>
      <c r="B7" s="182"/>
      <c r="C7" s="131"/>
      <c r="D7" s="131"/>
      <c r="E7" s="131"/>
    </row>
    <row r="8" spans="1:5" x14ac:dyDescent="0.2">
      <c r="A8" s="131" t="s">
        <v>5</v>
      </c>
      <c r="B8" s="183">
        <v>60.2</v>
      </c>
      <c r="C8" s="183">
        <v>17</v>
      </c>
      <c r="D8" s="183">
        <v>43.2</v>
      </c>
      <c r="E8" s="184">
        <v>2.5411764705882356</v>
      </c>
    </row>
    <row r="9" spans="1:5" x14ac:dyDescent="0.2">
      <c r="A9" s="131" t="s">
        <v>55</v>
      </c>
      <c r="B9" s="183">
        <v>31128.799999999999</v>
      </c>
      <c r="C9" s="183">
        <v>28094.1</v>
      </c>
      <c r="D9" s="183">
        <v>3034.7000000000007</v>
      </c>
      <c r="E9" s="184">
        <v>0.10801912145254701</v>
      </c>
    </row>
    <row r="10" spans="1:5" x14ac:dyDescent="0.2">
      <c r="A10" s="131" t="s">
        <v>6</v>
      </c>
      <c r="B10" s="183">
        <v>5648.6</v>
      </c>
      <c r="C10" s="183">
        <v>3500</v>
      </c>
      <c r="D10" s="183">
        <v>2148.6000000000004</v>
      </c>
      <c r="E10" s="184">
        <v>0.61388571428571437</v>
      </c>
    </row>
    <row r="11" spans="1:5" x14ac:dyDescent="0.2">
      <c r="A11" s="131" t="s">
        <v>56</v>
      </c>
      <c r="B11" s="183">
        <v>6800.5</v>
      </c>
      <c r="C11" s="183">
        <v>2823</v>
      </c>
      <c r="D11" s="183">
        <v>3977.5</v>
      </c>
      <c r="E11" s="184">
        <v>1.4089620970598653</v>
      </c>
    </row>
    <row r="12" spans="1:5" ht="15" customHeight="1" x14ac:dyDescent="0.2">
      <c r="A12" s="177" t="s">
        <v>57</v>
      </c>
      <c r="B12" s="146">
        <v>43638.1</v>
      </c>
      <c r="C12" s="146">
        <v>34434.1</v>
      </c>
      <c r="D12" s="146">
        <v>9204</v>
      </c>
      <c r="E12" s="147">
        <v>0.26729317740263286</v>
      </c>
    </row>
    <row r="13" spans="1:5" x14ac:dyDescent="0.2">
      <c r="A13" s="131"/>
      <c r="B13" s="185"/>
      <c r="C13" s="183"/>
      <c r="D13" s="185"/>
      <c r="E13" s="186"/>
    </row>
    <row r="14" spans="1:5" x14ac:dyDescent="0.2">
      <c r="A14" s="177" t="s">
        <v>58</v>
      </c>
      <c r="B14" s="185"/>
      <c r="C14" s="183"/>
      <c r="D14" s="185"/>
      <c r="E14" s="186"/>
    </row>
    <row r="15" spans="1:5" x14ac:dyDescent="0.2">
      <c r="A15" s="187" t="s">
        <v>414</v>
      </c>
      <c r="B15" s="183">
        <v>3227</v>
      </c>
      <c r="C15" s="183">
        <v>2321</v>
      </c>
      <c r="D15" s="183">
        <v>906</v>
      </c>
      <c r="E15" s="184">
        <v>0.3903489875053856</v>
      </c>
    </row>
    <row r="16" spans="1:5" x14ac:dyDescent="0.2">
      <c r="A16" s="131" t="s">
        <v>11</v>
      </c>
      <c r="B16" s="183">
        <v>3.8</v>
      </c>
      <c r="C16" s="183">
        <v>43</v>
      </c>
      <c r="D16" s="183">
        <v>-39.200000000000003</v>
      </c>
      <c r="E16" s="184">
        <v>-0.91162790697674423</v>
      </c>
    </row>
    <row r="17" spans="1:5" x14ac:dyDescent="0.2">
      <c r="A17" s="131" t="s">
        <v>14</v>
      </c>
      <c r="B17" s="183">
        <v>4826</v>
      </c>
      <c r="C17" s="183">
        <v>0</v>
      </c>
      <c r="D17" s="183">
        <v>4826</v>
      </c>
      <c r="E17" s="184">
        <v>0</v>
      </c>
    </row>
    <row r="18" spans="1:5" x14ac:dyDescent="0.2">
      <c r="A18" s="131" t="s">
        <v>379</v>
      </c>
      <c r="B18" s="183">
        <v>35433.800000000003</v>
      </c>
      <c r="C18" s="183">
        <v>29241.1</v>
      </c>
      <c r="D18" s="183">
        <v>6192.7000000000044</v>
      </c>
      <c r="E18" s="184">
        <v>0.211780678565444</v>
      </c>
    </row>
    <row r="19" spans="1:5" x14ac:dyDescent="0.2">
      <c r="A19" s="131" t="s">
        <v>59</v>
      </c>
      <c r="B19" s="183">
        <v>929.5</v>
      </c>
      <c r="C19" s="183">
        <v>2038</v>
      </c>
      <c r="D19" s="183">
        <v>-1108.5</v>
      </c>
      <c r="E19" s="184">
        <v>-0.54391560353287538</v>
      </c>
    </row>
    <row r="20" spans="1:5" ht="15" customHeight="1" x14ac:dyDescent="0.2">
      <c r="A20" s="177" t="s">
        <v>60</v>
      </c>
      <c r="B20" s="146">
        <v>44420.100000000006</v>
      </c>
      <c r="C20" s="146">
        <v>33643.1</v>
      </c>
      <c r="D20" s="146">
        <v>10777.000000000007</v>
      </c>
      <c r="E20" s="147">
        <v>0.32033314409195368</v>
      </c>
    </row>
    <row r="21" spans="1:5" ht="15" customHeight="1" thickBot="1" x14ac:dyDescent="0.25">
      <c r="A21" s="177" t="s">
        <v>61</v>
      </c>
      <c r="B21" s="220">
        <v>-782.00000000000728</v>
      </c>
      <c r="C21" s="220">
        <v>791</v>
      </c>
      <c r="D21" s="146">
        <v>-1573.0000000000073</v>
      </c>
      <c r="E21" s="222">
        <v>-1.9886219974715642</v>
      </c>
    </row>
    <row r="22" spans="1:5" x14ac:dyDescent="0.2">
      <c r="A22" s="177"/>
      <c r="B22" s="148"/>
      <c r="C22" s="188"/>
      <c r="D22" s="148"/>
      <c r="E22" s="223"/>
    </row>
    <row r="23" spans="1:5" ht="15" customHeight="1" x14ac:dyDescent="0.2">
      <c r="A23" s="177" t="s">
        <v>62</v>
      </c>
      <c r="B23" s="148"/>
      <c r="C23" s="188"/>
      <c r="D23" s="148"/>
      <c r="E23" s="149"/>
    </row>
    <row r="24" spans="1:5" x14ac:dyDescent="0.2">
      <c r="A24" s="131" t="s">
        <v>377</v>
      </c>
      <c r="B24" s="183">
        <v>-470.9</v>
      </c>
      <c r="C24" s="167">
        <v>700</v>
      </c>
      <c r="D24" s="171">
        <v>-1170.9000000000001</v>
      </c>
      <c r="E24" s="172">
        <v>-1.6727142857142858</v>
      </c>
    </row>
    <row r="25" spans="1:5" ht="15" customHeight="1" thickBot="1" x14ac:dyDescent="0.25">
      <c r="A25" s="127" t="s">
        <v>486</v>
      </c>
      <c r="B25" s="218">
        <v>-1252.9000000000074</v>
      </c>
      <c r="C25" s="220">
        <v>1491</v>
      </c>
      <c r="D25" s="146">
        <v>-2743.9000000000074</v>
      </c>
      <c r="E25" s="221">
        <v>-1.8403085177733114</v>
      </c>
    </row>
    <row r="26" spans="1:5" x14ac:dyDescent="0.2">
      <c r="A26" s="177"/>
      <c r="B26" s="219"/>
      <c r="C26" s="148"/>
      <c r="D26" s="148"/>
      <c r="E26" s="149"/>
    </row>
    <row r="27" spans="1:5" ht="15" customHeight="1" x14ac:dyDescent="0.2">
      <c r="A27" s="177" t="s">
        <v>63</v>
      </c>
      <c r="B27" s="178"/>
      <c r="C27" s="178"/>
      <c r="D27" s="178"/>
      <c r="E27" s="179"/>
    </row>
    <row r="28" spans="1:5" x14ac:dyDescent="0.2">
      <c r="A28" s="131" t="s">
        <v>19</v>
      </c>
      <c r="B28" s="183">
        <v>23796.325509999999</v>
      </c>
      <c r="C28" s="183">
        <v>21393.8</v>
      </c>
      <c r="D28" s="183">
        <v>2402.5255099999995</v>
      </c>
      <c r="E28" s="184">
        <v>0.11230008273425009</v>
      </c>
    </row>
    <row r="29" spans="1:5" x14ac:dyDescent="0.2">
      <c r="A29" s="131" t="s">
        <v>20</v>
      </c>
      <c r="B29" s="183">
        <v>-131.42218</v>
      </c>
      <c r="C29" s="183">
        <v>1431.7</v>
      </c>
      <c r="D29" s="183">
        <v>-1563.1221800000001</v>
      </c>
      <c r="E29" s="184">
        <v>-1.0917944960536425</v>
      </c>
    </row>
    <row r="30" spans="1:5" x14ac:dyDescent="0.2">
      <c r="A30" s="131" t="s">
        <v>64</v>
      </c>
      <c r="B30" s="183">
        <v>0</v>
      </c>
      <c r="C30" s="183">
        <v>2000</v>
      </c>
      <c r="D30" s="183">
        <v>-2000</v>
      </c>
      <c r="E30" s="184">
        <v>-1</v>
      </c>
    </row>
    <row r="31" spans="1:5" x14ac:dyDescent="0.2">
      <c r="A31" s="131" t="s">
        <v>24</v>
      </c>
      <c r="B31" s="183">
        <v>10.167630000000001</v>
      </c>
      <c r="C31" s="183">
        <v>-29.1</v>
      </c>
      <c r="D31" s="183">
        <v>39.267630000000004</v>
      </c>
      <c r="E31" s="184">
        <v>-1.3494030927835052</v>
      </c>
    </row>
    <row r="32" spans="1:5" x14ac:dyDescent="0.2">
      <c r="A32" s="131" t="s">
        <v>65</v>
      </c>
      <c r="B32" s="183">
        <v>0.40066000000000002</v>
      </c>
      <c r="C32" s="183">
        <v>1.4</v>
      </c>
      <c r="D32" s="183">
        <v>-0.9993399999999999</v>
      </c>
      <c r="E32" s="184">
        <v>-0.71381428571428573</v>
      </c>
    </row>
    <row r="33" spans="1:7" ht="15" customHeight="1" x14ac:dyDescent="0.2">
      <c r="A33" s="133" t="s">
        <v>66</v>
      </c>
      <c r="B33" s="146">
        <v>23675.471619999997</v>
      </c>
      <c r="C33" s="146">
        <v>24797.800000000003</v>
      </c>
      <c r="D33" s="146">
        <v>-1122.3283800000063</v>
      </c>
      <c r="E33" s="147">
        <v>-4.5259191541185351E-2</v>
      </c>
    </row>
    <row r="34" spans="1:7" x14ac:dyDescent="0.2">
      <c r="A34" s="131"/>
      <c r="B34" s="185"/>
      <c r="C34" s="183"/>
      <c r="D34" s="185"/>
      <c r="E34" s="186"/>
    </row>
    <row r="35" spans="1:7" ht="15" customHeight="1" x14ac:dyDescent="0.2">
      <c r="A35" s="133" t="s">
        <v>67</v>
      </c>
      <c r="B35" s="185"/>
      <c r="C35" s="183"/>
      <c r="D35" s="185"/>
      <c r="E35" s="186"/>
    </row>
    <row r="36" spans="1:7" x14ac:dyDescent="0.2">
      <c r="A36" s="131" t="s">
        <v>27</v>
      </c>
      <c r="B36" s="183">
        <v>22108.461060000001</v>
      </c>
      <c r="C36" s="183">
        <v>20502.2</v>
      </c>
      <c r="D36" s="183">
        <v>1606.2610600000007</v>
      </c>
      <c r="E36" s="184">
        <v>7.8345790207880156E-2</v>
      </c>
    </row>
    <row r="37" spans="1:7" x14ac:dyDescent="0.2">
      <c r="A37" s="131" t="s">
        <v>29</v>
      </c>
      <c r="B37" s="183">
        <v>584.12120000000004</v>
      </c>
      <c r="C37" s="183">
        <v>568.9</v>
      </c>
      <c r="D37" s="183">
        <v>15.221200000000067</v>
      </c>
      <c r="E37" s="184">
        <v>2.6755493056776353E-2</v>
      </c>
    </row>
    <row r="38" spans="1:7" ht="15" customHeight="1" x14ac:dyDescent="0.2">
      <c r="A38" s="133" t="s">
        <v>68</v>
      </c>
      <c r="B38" s="146">
        <v>22692.582260000003</v>
      </c>
      <c r="C38" s="146">
        <v>21071.100000000002</v>
      </c>
      <c r="D38" s="146">
        <v>1621.4822600000007</v>
      </c>
      <c r="E38" s="147">
        <v>7.6952900418108233E-2</v>
      </c>
    </row>
    <row r="39" spans="1:7" ht="15" customHeight="1" thickBot="1" x14ac:dyDescent="0.25">
      <c r="A39" s="217" t="s">
        <v>487</v>
      </c>
      <c r="B39" s="218">
        <v>982.88935999999376</v>
      </c>
      <c r="C39" s="220">
        <v>3726.7000000000007</v>
      </c>
      <c r="D39" s="146">
        <v>-2743.810640000007</v>
      </c>
      <c r="E39" s="221">
        <v>-0.73625745029114398</v>
      </c>
    </row>
    <row r="40" spans="1:7" x14ac:dyDescent="0.2">
      <c r="A40" s="133"/>
      <c r="B40" s="219"/>
      <c r="C40" s="148"/>
      <c r="D40" s="148"/>
      <c r="E40" s="149"/>
    </row>
    <row r="41" spans="1:7" x14ac:dyDescent="0.2">
      <c r="A41" s="133"/>
      <c r="B41" s="134"/>
      <c r="C41" s="134"/>
      <c r="D41" s="134"/>
      <c r="E41" s="135"/>
    </row>
    <row r="42" spans="1:7" x14ac:dyDescent="0.2">
      <c r="A42" s="256" t="s">
        <v>490</v>
      </c>
      <c r="B42" s="256"/>
      <c r="C42" s="256"/>
      <c r="D42" s="256"/>
      <c r="E42" s="256"/>
      <c r="F42" s="124"/>
      <c r="G42" s="124"/>
    </row>
    <row r="43" spans="1:7" x14ac:dyDescent="0.2">
      <c r="A43" s="256" t="s">
        <v>492</v>
      </c>
      <c r="B43" s="256"/>
      <c r="C43" s="256"/>
      <c r="D43" s="256"/>
      <c r="E43" s="256"/>
      <c r="F43" s="124"/>
      <c r="G43" s="124"/>
    </row>
    <row r="44" spans="1:7" x14ac:dyDescent="0.2">
      <c r="B44" s="44"/>
    </row>
    <row r="46" spans="1:7" x14ac:dyDescent="0.2">
      <c r="B46" s="58"/>
    </row>
  </sheetData>
  <mergeCells count="2">
    <mergeCell ref="A42:E42"/>
    <mergeCell ref="A43:E43"/>
  </mergeCells>
  <phoneticPr fontId="11" type="noConversion"/>
  <pageMargins left="0.75" right="0.75" top="1" bottom="1" header="0.5" footer="0.5"/>
  <pageSetup paperSize="9" fitToHeight="0" orientation="portrait" r:id="rId1"/>
  <headerFooter alignWithMargins="0">
    <oddHeader>&amp;C&amp;B&amp;"Arial"&amp;12&amp;Kff0000​‌UNCLASSIFIED ‌​</oddHeader>
    <oddFooter>&amp;C&amp;B&amp;"Arial"&amp;12&amp;Kff0000​‌UNCLASSIFIED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CFFCC"/>
    <pageSetUpPr fitToPage="1"/>
  </sheetPr>
  <dimension ref="A1:G27"/>
  <sheetViews>
    <sheetView view="pageBreakPreview" zoomScale="80" zoomScaleNormal="100" zoomScaleSheetLayoutView="80" workbookViewId="0"/>
  </sheetViews>
  <sheetFormatPr defaultRowHeight="12.75" x14ac:dyDescent="0.2"/>
  <cols>
    <col min="1" max="1" width="46.42578125" customWidth="1"/>
    <col min="2" max="5" width="16.140625" customWidth="1"/>
    <col min="6" max="6" width="20" customWidth="1"/>
  </cols>
  <sheetData>
    <row r="1" spans="1:6" ht="15" x14ac:dyDescent="0.25">
      <c r="A1" s="173" t="s">
        <v>0</v>
      </c>
      <c r="B1" s="189"/>
      <c r="C1" s="190"/>
      <c r="D1" s="190"/>
      <c r="E1" s="136"/>
    </row>
    <row r="2" spans="1:6" ht="15" x14ac:dyDescent="0.25">
      <c r="A2" s="173"/>
      <c r="B2" s="189"/>
      <c r="C2" s="190"/>
      <c r="D2" s="190"/>
      <c r="E2" s="136"/>
    </row>
    <row r="3" spans="1:6" ht="15" x14ac:dyDescent="0.25">
      <c r="A3" s="173"/>
      <c r="B3" s="189"/>
      <c r="C3" s="190"/>
      <c r="D3" s="190"/>
      <c r="E3" s="136"/>
    </row>
    <row r="4" spans="1:6" x14ac:dyDescent="0.2">
      <c r="A4" s="202"/>
      <c r="B4" s="199">
        <v>2016</v>
      </c>
      <c r="C4" s="199">
        <f>B4</f>
        <v>2016</v>
      </c>
      <c r="D4" s="199">
        <v>2016</v>
      </c>
      <c r="E4" s="199">
        <f>B4</f>
        <v>2016</v>
      </c>
    </row>
    <row r="5" spans="1:6" ht="12.75" customHeight="1" x14ac:dyDescent="0.2">
      <c r="A5" s="201" t="s">
        <v>417</v>
      </c>
      <c r="B5" s="199" t="s">
        <v>407</v>
      </c>
      <c r="C5" s="199" t="s">
        <v>406</v>
      </c>
      <c r="D5" s="199" t="s">
        <v>470</v>
      </c>
      <c r="E5" s="199" t="s">
        <v>470</v>
      </c>
    </row>
    <row r="6" spans="1:6" x14ac:dyDescent="0.2">
      <c r="A6" s="152" t="s">
        <v>467</v>
      </c>
      <c r="B6" s="198" t="s">
        <v>468</v>
      </c>
      <c r="C6" s="198" t="s">
        <v>468</v>
      </c>
      <c r="D6" s="198" t="s">
        <v>471</v>
      </c>
      <c r="E6" s="198" t="s">
        <v>469</v>
      </c>
    </row>
    <row r="7" spans="1:6" x14ac:dyDescent="0.2">
      <c r="A7" s="127"/>
      <c r="B7" s="203"/>
      <c r="C7" s="203"/>
      <c r="D7" s="203"/>
      <c r="E7" s="203"/>
    </row>
    <row r="8" spans="1:6" ht="15" customHeight="1" x14ac:dyDescent="0.2">
      <c r="A8" s="226" t="s">
        <v>409</v>
      </c>
      <c r="B8" s="224"/>
      <c r="C8" s="224"/>
      <c r="D8" s="225"/>
      <c r="E8" s="225"/>
    </row>
    <row r="9" spans="1:6" ht="15" customHeight="1" thickBot="1" x14ac:dyDescent="0.25">
      <c r="A9" s="227" t="s">
        <v>103</v>
      </c>
      <c r="B9" s="238">
        <v>24918.5</v>
      </c>
      <c r="C9" s="238">
        <v>24918.5</v>
      </c>
      <c r="D9" s="238">
        <v>0</v>
      </c>
      <c r="E9" s="231">
        <v>0</v>
      </c>
    </row>
    <row r="10" spans="1:6" x14ac:dyDescent="0.2">
      <c r="A10" s="229" t="s">
        <v>458</v>
      </c>
      <c r="B10" s="239">
        <v>-12585.7</v>
      </c>
      <c r="C10" s="240">
        <v>16440</v>
      </c>
      <c r="D10" s="240">
        <v>-29025.7</v>
      </c>
      <c r="E10" s="195">
        <v>-1.7655535279805352</v>
      </c>
    </row>
    <row r="11" spans="1:6" x14ac:dyDescent="0.2">
      <c r="A11" s="230" t="s">
        <v>410</v>
      </c>
      <c r="B11" s="241">
        <v>0</v>
      </c>
      <c r="C11" s="240">
        <v>0</v>
      </c>
      <c r="D11" s="241">
        <v>0</v>
      </c>
      <c r="E11" s="195">
        <v>0</v>
      </c>
    </row>
    <row r="12" spans="1:6" ht="15" customHeight="1" thickBot="1" x14ac:dyDescent="0.25">
      <c r="A12" s="228" t="s">
        <v>163</v>
      </c>
      <c r="B12" s="238">
        <v>12332.8</v>
      </c>
      <c r="C12" s="242">
        <v>41358.5</v>
      </c>
      <c r="D12" s="238">
        <v>-29025.7</v>
      </c>
      <c r="E12" s="232">
        <v>-0.70180736728846549</v>
      </c>
      <c r="F12" s="99"/>
    </row>
    <row r="13" spans="1:6" x14ac:dyDescent="0.2">
      <c r="A13" s="192"/>
      <c r="B13" s="193"/>
      <c r="C13" s="193"/>
      <c r="D13" s="194"/>
      <c r="E13" s="196"/>
    </row>
    <row r="14" spans="1:6" ht="15" customHeight="1" x14ac:dyDescent="0.2">
      <c r="A14" s="227" t="s">
        <v>411</v>
      </c>
      <c r="B14" s="224"/>
      <c r="C14" s="224"/>
      <c r="D14" s="233"/>
      <c r="E14" s="225"/>
    </row>
    <row r="15" spans="1:6" ht="15" customHeight="1" thickBot="1" x14ac:dyDescent="0.25">
      <c r="A15" s="228" t="s">
        <v>412</v>
      </c>
      <c r="B15" s="238">
        <v>683715.7</v>
      </c>
      <c r="C15" s="238">
        <v>683715.7</v>
      </c>
      <c r="D15" s="238">
        <v>0</v>
      </c>
      <c r="E15" s="231">
        <v>0</v>
      </c>
    </row>
    <row r="16" spans="1:6" x14ac:dyDescent="0.2">
      <c r="A16" s="229" t="s">
        <v>410</v>
      </c>
      <c r="B16" s="241">
        <v>20646.5</v>
      </c>
      <c r="C16" s="241">
        <v>61585</v>
      </c>
      <c r="D16" s="241">
        <v>-40938.5</v>
      </c>
      <c r="E16" s="236">
        <v>-0.66474790939352113</v>
      </c>
    </row>
    <row r="17" spans="1:7" ht="15" customHeight="1" thickBot="1" x14ac:dyDescent="0.25">
      <c r="A17" s="228" t="s">
        <v>488</v>
      </c>
      <c r="B17" s="242">
        <v>704362.2</v>
      </c>
      <c r="C17" s="242">
        <v>745300.7</v>
      </c>
      <c r="D17" s="242">
        <v>-40938.5</v>
      </c>
      <c r="E17" s="232">
        <v>-5.4928836106017349E-2</v>
      </c>
    </row>
    <row r="18" spans="1:7" x14ac:dyDescent="0.2">
      <c r="A18" s="136"/>
      <c r="B18" s="191"/>
      <c r="C18" s="191"/>
      <c r="D18" s="194"/>
      <c r="E18" s="197"/>
    </row>
    <row r="19" spans="1:7" ht="15" customHeight="1" x14ac:dyDescent="0.2">
      <c r="A19" s="226" t="s">
        <v>413</v>
      </c>
      <c r="B19" s="226"/>
      <c r="C19" s="226"/>
      <c r="D19" s="234"/>
      <c r="E19" s="235"/>
    </row>
    <row r="20" spans="1:7" ht="15" customHeight="1" thickBot="1" x14ac:dyDescent="0.25">
      <c r="A20" s="228" t="s">
        <v>412</v>
      </c>
      <c r="B20" s="238">
        <v>570491.30000000005</v>
      </c>
      <c r="C20" s="238">
        <v>570491.30000000005</v>
      </c>
      <c r="D20" s="238">
        <v>0</v>
      </c>
      <c r="E20" s="243">
        <v>0</v>
      </c>
    </row>
    <row r="21" spans="1:7" x14ac:dyDescent="0.2">
      <c r="A21" s="229" t="s">
        <v>410</v>
      </c>
      <c r="B21" s="240">
        <v>114439.5</v>
      </c>
      <c r="C21" s="240">
        <v>0</v>
      </c>
      <c r="D21" s="240">
        <v>114439.5</v>
      </c>
      <c r="E21" s="244">
        <v>0</v>
      </c>
    </row>
    <row r="22" spans="1:7" ht="15" customHeight="1" x14ac:dyDescent="0.2">
      <c r="A22" s="228" t="s">
        <v>488</v>
      </c>
      <c r="B22" s="245">
        <v>684930.8</v>
      </c>
      <c r="C22" s="245">
        <v>570491.30000000005</v>
      </c>
      <c r="D22" s="245">
        <v>114439.5</v>
      </c>
      <c r="E22" s="246">
        <v>0.2005981511023919</v>
      </c>
    </row>
    <row r="23" spans="1:7" ht="15" customHeight="1" thickBot="1" x14ac:dyDescent="0.25">
      <c r="A23" s="226" t="s">
        <v>480</v>
      </c>
      <c r="B23" s="237">
        <v>1401625.8</v>
      </c>
      <c r="C23" s="237">
        <v>1357150.5</v>
      </c>
      <c r="D23" s="237">
        <v>44475.3</v>
      </c>
      <c r="E23" s="232">
        <v>3.2771089131234894E-2</v>
      </c>
    </row>
    <row r="24" spans="1:7" x14ac:dyDescent="0.2">
      <c r="A24" s="136"/>
      <c r="B24" s="136"/>
      <c r="C24" s="136"/>
      <c r="D24" s="136"/>
      <c r="E24" s="136"/>
    </row>
    <row r="25" spans="1:7" x14ac:dyDescent="0.2">
      <c r="A25" s="136"/>
      <c r="B25" s="136"/>
      <c r="C25" s="136"/>
      <c r="D25" s="136"/>
      <c r="E25" s="136"/>
    </row>
    <row r="26" spans="1:7" x14ac:dyDescent="0.2">
      <c r="A26" s="256" t="s">
        <v>489</v>
      </c>
      <c r="B26" s="256"/>
      <c r="C26" s="256"/>
      <c r="D26" s="256"/>
      <c r="E26" s="256"/>
      <c r="F26" s="124"/>
      <c r="G26" s="124"/>
    </row>
    <row r="27" spans="1:7" x14ac:dyDescent="0.2">
      <c r="A27" s="256" t="s">
        <v>492</v>
      </c>
      <c r="B27" s="256"/>
      <c r="C27" s="256"/>
      <c r="D27" s="256"/>
      <c r="E27" s="256"/>
      <c r="F27" s="124"/>
      <c r="G27" s="124"/>
    </row>
  </sheetData>
  <mergeCells count="2">
    <mergeCell ref="A26:E26"/>
    <mergeCell ref="A27:E27"/>
  </mergeCells>
  <pageMargins left="0.70866141732283472" right="0.70866141732283472" top="0.74803149606299213" bottom="0.74803149606299213" header="0.31496062992125984" footer="0.31496062992125984"/>
  <pageSetup paperSize="9" fitToHeight="0" orientation="portrait" r:id="rId1"/>
  <headerFooter>
    <oddHeader>&amp;C&amp;B&amp;"Arial"&amp;12&amp;Kff0000​‌UNCLASSIFIED ‌​</oddHeader>
    <oddFooter>&amp;C&amp;B&amp;"Arial"&amp;12&amp;Kff0000​‌UNCLASSIFIED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42"/>
    <pageSetUpPr fitToPage="1"/>
  </sheetPr>
  <dimension ref="A1:W49"/>
  <sheetViews>
    <sheetView topLeftCell="B3" zoomScale="90" zoomScaleNormal="90" workbookViewId="0">
      <selection activeCell="B36" sqref="B36"/>
    </sheetView>
  </sheetViews>
  <sheetFormatPr defaultRowHeight="12.75" outlineLevelRow="1" outlineLevelCol="1" x14ac:dyDescent="0.2"/>
  <cols>
    <col min="1" max="1" width="45.7109375" style="20" hidden="1" customWidth="1" outlineLevel="1"/>
    <col min="2" max="2" width="61" bestFit="1" customWidth="1" collapsed="1"/>
    <col min="3" max="3" width="21.28515625" customWidth="1"/>
    <col min="4" max="4" width="17.140625" customWidth="1"/>
    <col min="5" max="5" width="17.140625" hidden="1" customWidth="1"/>
    <col min="6" max="6" width="17.140625" customWidth="1"/>
    <col min="8" max="8" width="11.85546875" style="21" customWidth="1"/>
    <col min="9" max="9" width="11" customWidth="1"/>
    <col min="11" max="11" width="13.5703125" customWidth="1"/>
    <col min="12" max="12" width="13.42578125" customWidth="1"/>
    <col min="23" max="24" width="9.140625" customWidth="1"/>
  </cols>
  <sheetData>
    <row r="1" spans="1:12" s="20" customFormat="1" hidden="1" outlineLevel="1" x14ac:dyDescent="0.2">
      <c r="C1" s="20">
        <v>4</v>
      </c>
      <c r="D1" s="20">
        <v>7</v>
      </c>
      <c r="H1" s="23">
        <v>4</v>
      </c>
      <c r="K1" s="23">
        <v>7</v>
      </c>
    </row>
    <row r="2" spans="1:12" s="20" customFormat="1" hidden="1" outlineLevel="1" x14ac:dyDescent="0.2">
      <c r="C2" s="20">
        <v>3</v>
      </c>
      <c r="H2" s="23">
        <v>3</v>
      </c>
      <c r="K2" s="23"/>
    </row>
    <row r="3" spans="1:12" collapsed="1" x14ac:dyDescent="0.2">
      <c r="B3" s="8" t="s">
        <v>0</v>
      </c>
      <c r="C3" s="9"/>
      <c r="D3" s="10"/>
      <c r="E3" s="10"/>
      <c r="F3" s="10"/>
    </row>
    <row r="4" spans="1:12" x14ac:dyDescent="0.2">
      <c r="B4" s="10"/>
      <c r="C4" s="11"/>
      <c r="D4" s="10"/>
      <c r="E4" s="10"/>
      <c r="F4" s="10"/>
    </row>
    <row r="5" spans="1:12" ht="13.5" thickBot="1" x14ac:dyDescent="0.25">
      <c r="B5" s="12" t="s">
        <v>31</v>
      </c>
      <c r="C5" s="36">
        <v>2016</v>
      </c>
      <c r="D5" s="36">
        <f>C5</f>
        <v>2016</v>
      </c>
      <c r="E5" s="36">
        <v>2015</v>
      </c>
      <c r="F5" s="36">
        <f>C5</f>
        <v>2016</v>
      </c>
    </row>
    <row r="6" spans="1:12" ht="13.5" thickBot="1" x14ac:dyDescent="0.25">
      <c r="B6" s="89" t="s">
        <v>437</v>
      </c>
      <c r="C6" s="13" t="s">
        <v>1</v>
      </c>
      <c r="D6" s="2" t="s">
        <v>2</v>
      </c>
      <c r="E6" s="2" t="s">
        <v>393</v>
      </c>
      <c r="F6" s="2" t="s">
        <v>394</v>
      </c>
      <c r="H6" s="24" t="s">
        <v>130</v>
      </c>
      <c r="I6" s="25"/>
      <c r="K6" s="24" t="s">
        <v>165</v>
      </c>
      <c r="L6" s="25"/>
    </row>
    <row r="7" spans="1:12" x14ac:dyDescent="0.2">
      <c r="B7" s="10"/>
      <c r="C7" s="14" t="s">
        <v>32</v>
      </c>
      <c r="D7" s="10"/>
      <c r="E7" s="10"/>
      <c r="F7" s="10"/>
      <c r="H7" s="26"/>
      <c r="I7" s="27"/>
      <c r="K7" s="26"/>
      <c r="L7" s="27"/>
    </row>
    <row r="8" spans="1:12" x14ac:dyDescent="0.2">
      <c r="B8" s="1" t="s">
        <v>33</v>
      </c>
      <c r="C8" s="15"/>
      <c r="D8" s="10"/>
      <c r="E8" s="10"/>
      <c r="F8" s="10"/>
      <c r="H8" s="26"/>
      <c r="I8" s="27"/>
      <c r="K8" s="26"/>
      <c r="L8" s="27"/>
    </row>
    <row r="9" spans="1:12" x14ac:dyDescent="0.2">
      <c r="B9" s="1"/>
      <c r="C9" s="15"/>
      <c r="D9" s="10"/>
      <c r="E9" s="10"/>
      <c r="F9" s="10"/>
      <c r="H9" s="26"/>
      <c r="I9" s="27"/>
      <c r="K9" s="26"/>
      <c r="L9" s="27"/>
    </row>
    <row r="10" spans="1:12" x14ac:dyDescent="0.2">
      <c r="A10" s="20" t="s">
        <v>136</v>
      </c>
      <c r="B10" s="4" t="s">
        <v>34</v>
      </c>
      <c r="C10" s="37">
        <f>-VLOOKUP($A10,'CF Actuals'!$A:$G,'Cashflow Adj'!C$1,0)</f>
        <v>0</v>
      </c>
      <c r="D10" s="37">
        <f>-VLOOKUP($A10,'CF Ests'!$A:$G,'Cashflow Adj'!D$1,0)</f>
        <v>2044585.8</v>
      </c>
      <c r="E10" s="37">
        <f>C10-D10</f>
        <v>-2044585.8</v>
      </c>
      <c r="F10" s="61">
        <f>IFERROR((E10/D10),0)</f>
        <v>-1</v>
      </c>
      <c r="G10" s="21"/>
      <c r="H10" s="29">
        <f>(-VLOOKUP($A10,'CF Actuals'!$A:$G,'Cashflow Adj'!H$1,0))</f>
        <v>0</v>
      </c>
      <c r="I10" s="28">
        <f t="shared" ref="I10:I19" si="0">H10-C10</f>
        <v>0</v>
      </c>
      <c r="J10" s="21"/>
      <c r="K10" s="29">
        <f>(-VLOOKUP($A10,'CF Ests'!$A:$G,'Cashflow Adj'!K$1,0))</f>
        <v>2044585.8</v>
      </c>
      <c r="L10" s="28">
        <f t="shared" ref="L10:L19" si="1">K10-D10</f>
        <v>0</v>
      </c>
    </row>
    <row r="11" spans="1:12" x14ac:dyDescent="0.2">
      <c r="A11" s="20" t="s">
        <v>137</v>
      </c>
      <c r="B11" s="34" t="s">
        <v>366</v>
      </c>
      <c r="C11" s="38">
        <f>-VLOOKUP($A11,'CF Actuals'!$A:$G,'Cashflow Adj'!C$1,0)</f>
        <v>0</v>
      </c>
      <c r="D11" s="38">
        <f>-VLOOKUP($A11,'CF Ests'!$A:$G,'Cashflow Adj'!D$1,0)</f>
        <v>517.1</v>
      </c>
      <c r="E11" s="38">
        <f t="shared" ref="E11:E47" si="2">C11-D11</f>
        <v>-517.1</v>
      </c>
      <c r="F11" s="62">
        <f t="shared" ref="F11:F47" si="3">IFERROR((E11/D11),0)</f>
        <v>-1</v>
      </c>
      <c r="G11" s="21"/>
      <c r="H11" s="29">
        <f>(-VLOOKUP($A11,'CF Actuals'!$A:$G,'Cashflow Adj'!H$1,0))</f>
        <v>0</v>
      </c>
      <c r="I11" s="28">
        <f t="shared" si="0"/>
        <v>0</v>
      </c>
      <c r="J11" s="21"/>
      <c r="K11" s="29">
        <f>(-VLOOKUP($A11,'CF Ests'!$A:$G,'Cashflow Adj'!K$1,0))</f>
        <v>517.1</v>
      </c>
      <c r="L11" s="28">
        <f t="shared" si="1"/>
        <v>0</v>
      </c>
    </row>
    <row r="12" spans="1:12" x14ac:dyDescent="0.2">
      <c r="A12" s="20" t="s">
        <v>142</v>
      </c>
      <c r="B12" s="4" t="s">
        <v>35</v>
      </c>
      <c r="C12" s="37">
        <f>-VLOOKUP($A12,'CF Actuals'!$A:$G,'Cashflow Adj'!C$1,0)</f>
        <v>0</v>
      </c>
      <c r="D12" s="37">
        <f>-VLOOKUP($A12,'CF Ests'!$A:$G,'Cashflow Adj'!D$1,0)</f>
        <v>-1595.1</v>
      </c>
      <c r="E12" s="37">
        <f t="shared" si="2"/>
        <v>1595.1</v>
      </c>
      <c r="F12" s="61">
        <f t="shared" si="3"/>
        <v>-1</v>
      </c>
      <c r="G12" s="21"/>
      <c r="H12" s="29">
        <f>(-VLOOKUP($A12,'CF Actuals'!$A:$G,'Cashflow Adj'!H$1,0))</f>
        <v>0</v>
      </c>
      <c r="I12" s="28">
        <f t="shared" si="0"/>
        <v>0</v>
      </c>
      <c r="J12" s="21"/>
      <c r="K12" s="29">
        <f>(-VLOOKUP($A12,'CF Ests'!$A:$G,'Cashflow Adj'!K$1,0))</f>
        <v>-1595.1</v>
      </c>
      <c r="L12" s="28">
        <f t="shared" si="1"/>
        <v>0</v>
      </c>
    </row>
    <row r="13" spans="1:12" x14ac:dyDescent="0.2">
      <c r="A13" s="20" t="s">
        <v>143</v>
      </c>
      <c r="B13" s="4" t="s">
        <v>36</v>
      </c>
      <c r="C13" s="37">
        <f>-VLOOKUP($A13,'CF Actuals'!$A:$G,'Cashflow Adj'!C$1,0)</f>
        <v>0</v>
      </c>
      <c r="D13" s="37">
        <f>-VLOOKUP($A13,'CF Ests'!$A:$G,'Cashflow Adj'!D$1,0)</f>
        <v>-1751435.8</v>
      </c>
      <c r="E13" s="37">
        <f t="shared" si="2"/>
        <v>1751435.8</v>
      </c>
      <c r="F13" s="61">
        <f t="shared" si="3"/>
        <v>-1</v>
      </c>
      <c r="G13" s="21"/>
      <c r="H13" s="29">
        <f>(-VLOOKUP($A13,'CF Actuals'!$A:$G,'Cashflow Adj'!H$1,0))</f>
        <v>0</v>
      </c>
      <c r="I13" s="28">
        <f t="shared" si="0"/>
        <v>0</v>
      </c>
      <c r="J13" s="21"/>
      <c r="K13" s="29">
        <f>(-VLOOKUP($A13,'CF Ests'!$A:$G,'Cashflow Adj'!K$1,0))</f>
        <v>-1751435.8</v>
      </c>
      <c r="L13" s="28">
        <f t="shared" si="1"/>
        <v>0</v>
      </c>
    </row>
    <row r="14" spans="1:12" x14ac:dyDescent="0.2">
      <c r="A14" s="20" t="s">
        <v>139</v>
      </c>
      <c r="B14" s="4" t="s">
        <v>37</v>
      </c>
      <c r="C14" s="37">
        <f>-VLOOKUP($A14,'CF Actuals'!$A:$G,'Cashflow Adj'!C$1,0)</f>
        <v>0</v>
      </c>
      <c r="D14" s="37">
        <f>-VLOOKUP($A14,'CF Ests'!$A:$G,'Cashflow Adj'!D$1,0)</f>
        <v>48.5</v>
      </c>
      <c r="E14" s="37">
        <f t="shared" si="2"/>
        <v>-48.5</v>
      </c>
      <c r="F14" s="61">
        <f t="shared" si="3"/>
        <v>-1</v>
      </c>
      <c r="G14" s="21"/>
      <c r="H14" s="29">
        <f>(-VLOOKUP($A14,'CF Actuals'!$A:$G,'Cashflow Adj'!H$1,0))</f>
        <v>0</v>
      </c>
      <c r="I14" s="28">
        <f t="shared" si="0"/>
        <v>0</v>
      </c>
      <c r="J14" s="21"/>
      <c r="K14" s="29">
        <f>(-VLOOKUP($A14,'CF Ests'!$A:$G,'Cashflow Adj'!K$1,0))</f>
        <v>48.5</v>
      </c>
      <c r="L14" s="28">
        <f t="shared" si="1"/>
        <v>0</v>
      </c>
    </row>
    <row r="15" spans="1:12" x14ac:dyDescent="0.2">
      <c r="A15" s="20" t="s">
        <v>145</v>
      </c>
      <c r="B15" s="4" t="s">
        <v>13</v>
      </c>
      <c r="C15" s="37">
        <f>-VLOOKUP($A15,'CF Actuals'!$A:$G,'Cashflow Adj'!C$1,0)</f>
        <v>0</v>
      </c>
      <c r="D15" s="37">
        <f>-VLOOKUP($A15,'CF Ests'!$A:$G,'Cashflow Adj'!D$1,0)</f>
        <v>-91499.5</v>
      </c>
      <c r="E15" s="37">
        <f t="shared" si="2"/>
        <v>91499.5</v>
      </c>
      <c r="F15" s="61">
        <f t="shared" si="3"/>
        <v>-1</v>
      </c>
      <c r="G15" s="21"/>
      <c r="H15" s="29">
        <f>(-VLOOKUP($A15,'CF Actuals'!$A:$G,'Cashflow Adj'!H$1,0))</f>
        <v>0</v>
      </c>
      <c r="I15" s="28">
        <f t="shared" si="0"/>
        <v>0</v>
      </c>
      <c r="J15" s="21"/>
      <c r="K15" s="29">
        <f>(-VLOOKUP($A15,'CF Ests'!$A:$G,'Cashflow Adj'!K$1,0))</f>
        <v>-91499.5</v>
      </c>
      <c r="L15" s="28">
        <f t="shared" si="1"/>
        <v>0</v>
      </c>
    </row>
    <row r="16" spans="1:12" x14ac:dyDescent="0.2">
      <c r="A16" s="20" t="s">
        <v>146</v>
      </c>
      <c r="B16" s="4" t="s">
        <v>38</v>
      </c>
      <c r="C16" s="37">
        <f>-VLOOKUP($A16,'CF Actuals'!$A:$G,'Cashflow Adj'!C$1,0)</f>
        <v>0</v>
      </c>
      <c r="D16" s="37">
        <f>-VLOOKUP($A16,'CF Ests'!$A:$G,'Cashflow Adj'!D$1,0)</f>
        <v>-3481.9</v>
      </c>
      <c r="E16" s="37">
        <f t="shared" si="2"/>
        <v>3481.9</v>
      </c>
      <c r="F16" s="61">
        <f t="shared" si="3"/>
        <v>-1</v>
      </c>
      <c r="G16" s="21"/>
      <c r="H16" s="29">
        <f>(-VLOOKUP($A16,'CF Actuals'!$A:$G,'Cashflow Adj'!H$1,0))</f>
        <v>0</v>
      </c>
      <c r="I16" s="28">
        <f t="shared" si="0"/>
        <v>0</v>
      </c>
      <c r="J16" s="21"/>
      <c r="K16" s="29">
        <f>(-VLOOKUP($A16,'CF Ests'!$A:$G,'Cashflow Adj'!K$1,0))</f>
        <v>-3481.9</v>
      </c>
      <c r="L16" s="28">
        <f t="shared" si="1"/>
        <v>0</v>
      </c>
    </row>
    <row r="17" spans="1:12" x14ac:dyDescent="0.2">
      <c r="A17" s="20" t="s">
        <v>138</v>
      </c>
      <c r="B17" s="34" t="s">
        <v>367</v>
      </c>
      <c r="C17" s="38">
        <f>-VLOOKUP($A17,'CF Actuals'!$A:$G,'Cashflow Adj'!C$1,0)</f>
        <v>0</v>
      </c>
      <c r="D17" s="38">
        <f>-VLOOKUP($A17,'CF Ests'!$A:$G,'Cashflow Adj'!D$1,0)</f>
        <v>-8120.6</v>
      </c>
      <c r="E17" s="38">
        <f t="shared" si="2"/>
        <v>8120.6</v>
      </c>
      <c r="F17" s="62">
        <f t="shared" si="3"/>
        <v>-1</v>
      </c>
      <c r="G17" s="21"/>
      <c r="H17" s="29">
        <f>(-VLOOKUP($A17,'CF Actuals'!$A:$G,'Cashflow Adj'!H$1,0))</f>
        <v>0</v>
      </c>
      <c r="I17" s="28">
        <f t="shared" si="0"/>
        <v>0</v>
      </c>
      <c r="J17" s="21"/>
      <c r="K17" s="29">
        <f>(-VLOOKUP($A17,'CF Ests'!$A:$G,'Cashflow Adj'!K$1,0))</f>
        <v>-8120.6</v>
      </c>
      <c r="L17" s="28">
        <f t="shared" si="1"/>
        <v>0</v>
      </c>
    </row>
    <row r="18" spans="1:12" x14ac:dyDescent="0.2">
      <c r="A18" s="20" t="s">
        <v>144</v>
      </c>
      <c r="B18" s="34" t="s">
        <v>368</v>
      </c>
      <c r="C18" s="38">
        <f>-VLOOKUP($A18,'CF Actuals'!$A:$G,'Cashflow Adj'!C$1,0)</f>
        <v>0</v>
      </c>
      <c r="D18" s="38">
        <f>-VLOOKUP($A18,'CF Ests'!$A:$G,'Cashflow Adj'!D$1,0)</f>
        <v>767.7</v>
      </c>
      <c r="E18" s="38">
        <f t="shared" si="2"/>
        <v>-767.7</v>
      </c>
      <c r="F18" s="62">
        <f t="shared" si="3"/>
        <v>-1</v>
      </c>
      <c r="G18" s="21"/>
      <c r="H18" s="29">
        <f>(-VLOOKUP($A18,'CF Actuals'!$A:$G,'Cashflow Adj'!H$1,0))</f>
        <v>0</v>
      </c>
      <c r="I18" s="28">
        <f t="shared" si="0"/>
        <v>0</v>
      </c>
      <c r="J18" s="21"/>
      <c r="K18" s="29">
        <f>(-VLOOKUP($A18,'CF Ests'!$A:$G,'Cashflow Adj'!K$1,0))</f>
        <v>767.7</v>
      </c>
      <c r="L18" s="28">
        <f t="shared" si="1"/>
        <v>0</v>
      </c>
    </row>
    <row r="19" spans="1:12" x14ac:dyDescent="0.2">
      <c r="A19" s="20" t="s">
        <v>140</v>
      </c>
      <c r="B19" s="34" t="s">
        <v>369</v>
      </c>
      <c r="C19" s="38">
        <f>-VLOOKUP($A19,'CF Actuals'!$A:$G,'Cashflow Adj'!C$1,0)</f>
        <v>0</v>
      </c>
      <c r="D19" s="38">
        <f>-VLOOKUP($A19,'CF Ests'!$A:$G,'Cashflow Adj'!D$1,0)</f>
        <v>-695.6</v>
      </c>
      <c r="E19" s="38">
        <f t="shared" si="2"/>
        <v>695.6</v>
      </c>
      <c r="F19" s="62">
        <f t="shared" si="3"/>
        <v>-1</v>
      </c>
      <c r="G19" s="21"/>
      <c r="H19" s="29">
        <f>(-VLOOKUP($A19,'CF Actuals'!$A:$G,'Cashflow Adj'!H$1,0))</f>
        <v>0</v>
      </c>
      <c r="I19" s="28">
        <f t="shared" si="0"/>
        <v>0</v>
      </c>
      <c r="J19" s="21"/>
      <c r="K19" s="29">
        <f>(-VLOOKUP($A19,'CF Ests'!$A:$G,'Cashflow Adj'!K$1,0))</f>
        <v>-695.6</v>
      </c>
      <c r="L19" s="28">
        <f t="shared" si="1"/>
        <v>0</v>
      </c>
    </row>
    <row r="20" spans="1:12" x14ac:dyDescent="0.2">
      <c r="B20" s="6"/>
      <c r="C20" s="33"/>
      <c r="D20" s="33"/>
      <c r="E20" s="33"/>
      <c r="F20" s="61"/>
      <c r="G20" s="21"/>
      <c r="H20" s="29"/>
      <c r="I20" s="28"/>
      <c r="J20" s="21"/>
      <c r="K20" s="29"/>
      <c r="L20" s="28"/>
    </row>
    <row r="21" spans="1:12" x14ac:dyDescent="0.2">
      <c r="A21" s="20" t="s">
        <v>134</v>
      </c>
      <c r="B21" s="7" t="s">
        <v>39</v>
      </c>
      <c r="C21" s="35">
        <f>SUM(C10:C20)</f>
        <v>0</v>
      </c>
      <c r="D21" s="35">
        <f>SUM(D10:D19)</f>
        <v>189090.6</v>
      </c>
      <c r="E21" s="35">
        <f t="shared" si="2"/>
        <v>-189090.6</v>
      </c>
      <c r="F21" s="60">
        <f t="shared" si="3"/>
        <v>-1</v>
      </c>
      <c r="G21" s="21"/>
      <c r="H21" s="29">
        <f>(-VLOOKUP($A21,'CF Actuals'!$A:$G,'Cashflow Adj'!H$1,0))</f>
        <v>0</v>
      </c>
      <c r="I21" s="28">
        <f>H21-C21</f>
        <v>0</v>
      </c>
      <c r="J21" s="21"/>
      <c r="K21" s="29">
        <f>(-VLOOKUP($A21,'CF Ests'!$A:$G,'Cashflow Adj'!K$1,0))</f>
        <v>189090.4</v>
      </c>
      <c r="L21" s="28">
        <f>K21-D21</f>
        <v>-0.20000000001164153</v>
      </c>
    </row>
    <row r="22" spans="1:12" x14ac:dyDescent="0.2">
      <c r="B22" s="16"/>
      <c r="C22" s="33"/>
      <c r="D22" s="33"/>
      <c r="E22" s="33"/>
      <c r="F22" s="61"/>
      <c r="G22" s="21"/>
      <c r="H22" s="29"/>
      <c r="I22" s="28"/>
      <c r="J22" s="21"/>
      <c r="K22" s="29"/>
      <c r="L22" s="28"/>
    </row>
    <row r="23" spans="1:12" x14ac:dyDescent="0.2">
      <c r="B23" s="17"/>
      <c r="C23" s="33"/>
      <c r="D23" s="33"/>
      <c r="E23" s="33"/>
      <c r="F23" s="61"/>
      <c r="G23" s="21"/>
      <c r="H23" s="29"/>
      <c r="I23" s="28"/>
      <c r="J23" s="21"/>
      <c r="K23" s="29"/>
      <c r="L23" s="28"/>
    </row>
    <row r="24" spans="1:12" x14ac:dyDescent="0.2">
      <c r="B24" s="8" t="s">
        <v>40</v>
      </c>
      <c r="C24" s="33"/>
      <c r="D24" s="33"/>
      <c r="E24" s="33"/>
      <c r="F24" s="61"/>
      <c r="G24" s="21"/>
      <c r="H24" s="29"/>
      <c r="I24" s="28"/>
      <c r="J24" s="21"/>
      <c r="K24" s="29"/>
      <c r="L24" s="28"/>
    </row>
    <row r="25" spans="1:12" x14ac:dyDescent="0.2">
      <c r="B25" s="18"/>
      <c r="C25" s="33"/>
      <c r="D25" s="33"/>
      <c r="E25" s="33"/>
      <c r="F25" s="61"/>
      <c r="G25" s="21"/>
      <c r="H25" s="29"/>
      <c r="I25" s="28"/>
      <c r="J25" s="21"/>
      <c r="K25" s="29"/>
      <c r="L25" s="28"/>
    </row>
    <row r="26" spans="1:12" x14ac:dyDescent="0.2">
      <c r="A26" s="20" t="s">
        <v>151</v>
      </c>
      <c r="B26" s="4" t="s">
        <v>41</v>
      </c>
      <c r="C26" s="37">
        <f>-VLOOKUP($A26,'CF Actuals'!$A:$G,'Cashflow Adj'!C$1,0)</f>
        <v>0</v>
      </c>
      <c r="D26" s="37">
        <f>-VLOOKUP($A26,'CF Ests'!$A:$G,'Cashflow Adj'!D$1,0)</f>
        <v>34000</v>
      </c>
      <c r="E26" s="37">
        <f t="shared" si="2"/>
        <v>-34000</v>
      </c>
      <c r="F26" s="61">
        <f t="shared" si="3"/>
        <v>-1</v>
      </c>
      <c r="G26" s="21"/>
      <c r="H26" s="29">
        <f>(-VLOOKUP($A26,'CF Actuals'!$A:$G,'Cashflow Adj'!H$1,0))</f>
        <v>0</v>
      </c>
      <c r="I26" s="28">
        <f>H26-C26</f>
        <v>0</v>
      </c>
      <c r="J26" s="21"/>
      <c r="K26" s="29">
        <f>(-VLOOKUP($A26,'CF Ests'!$A:$G,'Cashflow Adj'!K$1,0))</f>
        <v>34000</v>
      </c>
      <c r="L26" s="28">
        <f>K26-D26</f>
        <v>0</v>
      </c>
    </row>
    <row r="27" spans="1:12" x14ac:dyDescent="0.2">
      <c r="A27" s="20" t="s">
        <v>150</v>
      </c>
      <c r="B27" s="4" t="s">
        <v>42</v>
      </c>
      <c r="C27" s="37">
        <f>-VLOOKUP($A27,'CF Actuals'!$A:$G,'Cashflow Adj'!C$1,0)</f>
        <v>0</v>
      </c>
      <c r="D27" s="37">
        <f>-VLOOKUP($A27,'CF Ests'!$A:$G,'Cashflow Adj'!D$1,0)</f>
        <v>-1007816.2</v>
      </c>
      <c r="E27" s="37">
        <f t="shared" si="2"/>
        <v>1007816.2</v>
      </c>
      <c r="F27" s="61">
        <f t="shared" si="3"/>
        <v>-1</v>
      </c>
      <c r="G27" s="21"/>
      <c r="H27" s="29">
        <f>(-VLOOKUP($A27,'CF Actuals'!$A:$G,'Cashflow Adj'!H$1,0))</f>
        <v>0</v>
      </c>
      <c r="I27" s="28">
        <f>H27-C27</f>
        <v>0</v>
      </c>
      <c r="J27" s="21"/>
      <c r="K27" s="29">
        <f>(-VLOOKUP($A27,'CF Ests'!$A:$G,'Cashflow Adj'!K$1,0))</f>
        <v>-1007816.2</v>
      </c>
      <c r="L27" s="28">
        <f>K27-D27</f>
        <v>0</v>
      </c>
    </row>
    <row r="28" spans="1:12" x14ac:dyDescent="0.2">
      <c r="A28" s="20" t="s">
        <v>149</v>
      </c>
      <c r="B28" s="4" t="s">
        <v>43</v>
      </c>
      <c r="C28" s="37">
        <f>-VLOOKUP($A28,'CF Actuals'!$A:$G,'Cashflow Adj'!C$1,0)</f>
        <v>0</v>
      </c>
      <c r="D28" s="37">
        <f>-VLOOKUP($A28,'CF Ests'!$A:$G,'Cashflow Adj'!D$1,0)</f>
        <v>0</v>
      </c>
      <c r="E28" s="37">
        <f t="shared" si="2"/>
        <v>0</v>
      </c>
      <c r="F28" s="61">
        <f t="shared" si="3"/>
        <v>0</v>
      </c>
      <c r="G28" s="21"/>
      <c r="H28" s="29">
        <f>(-VLOOKUP($A28,'CF Actuals'!$A:$G,'Cashflow Adj'!H$1,0))</f>
        <v>0</v>
      </c>
      <c r="I28" s="28">
        <f>H28-C28</f>
        <v>0</v>
      </c>
      <c r="J28" s="21"/>
      <c r="K28" s="29">
        <f>(-VLOOKUP($A28,'CF Ests'!$A:$G,'Cashflow Adj'!K$1,0))</f>
        <v>0</v>
      </c>
      <c r="L28" s="28">
        <f>K28-D28</f>
        <v>0</v>
      </c>
    </row>
    <row r="29" spans="1:12" x14ac:dyDescent="0.2">
      <c r="A29" s="20" t="s">
        <v>152</v>
      </c>
      <c r="B29" s="34" t="s">
        <v>370</v>
      </c>
      <c r="C29" s="38">
        <f>-VLOOKUP($A29,'CF Actuals'!$A:$G,'Cashflow Adj'!C$1,0)</f>
        <v>0</v>
      </c>
      <c r="D29" s="38">
        <f>-VLOOKUP($A29,'CF Ests'!$A:$G,'Cashflow Adj'!D$1,0)</f>
        <v>-17225</v>
      </c>
      <c r="E29" s="38">
        <f t="shared" si="2"/>
        <v>17225</v>
      </c>
      <c r="F29" s="62">
        <f t="shared" si="3"/>
        <v>-1</v>
      </c>
      <c r="G29" s="21"/>
      <c r="H29" s="29">
        <f>(-VLOOKUP($A29,'CF Actuals'!$A:$G,'Cashflow Adj'!H$1,0))</f>
        <v>0</v>
      </c>
      <c r="I29" s="28">
        <f>H29-C29</f>
        <v>0</v>
      </c>
      <c r="J29" s="21"/>
      <c r="K29" s="29">
        <f>(-VLOOKUP($A29,'CF Ests'!$A:$G,'Cashflow Adj'!K$1,0))</f>
        <v>-17225</v>
      </c>
      <c r="L29" s="28">
        <f>K29-D29</f>
        <v>0</v>
      </c>
    </row>
    <row r="30" spans="1:12" x14ac:dyDescent="0.2">
      <c r="B30" s="1"/>
      <c r="C30" s="33"/>
      <c r="D30" s="33"/>
      <c r="E30" s="33"/>
      <c r="F30" s="61"/>
      <c r="G30" s="21"/>
      <c r="H30" s="29"/>
      <c r="I30" s="28"/>
      <c r="J30" s="21"/>
      <c r="K30" s="29"/>
      <c r="L30" s="28"/>
    </row>
    <row r="31" spans="1:12" x14ac:dyDescent="0.2">
      <c r="A31" s="20" t="s">
        <v>147</v>
      </c>
      <c r="B31" s="19" t="s">
        <v>44</v>
      </c>
      <c r="C31" s="35">
        <f>SUM(C26:C30)</f>
        <v>0</v>
      </c>
      <c r="D31" s="35">
        <f>SUM(D26:D30)</f>
        <v>-991041.2</v>
      </c>
      <c r="E31" s="35">
        <f t="shared" si="2"/>
        <v>991041.2</v>
      </c>
      <c r="F31" s="60">
        <f t="shared" si="3"/>
        <v>-1</v>
      </c>
      <c r="G31" s="21"/>
      <c r="H31" s="29">
        <f>(-VLOOKUP($A31,'CF Actuals'!$A:$G,'Cashflow Adj'!H$1,0))</f>
        <v>0</v>
      </c>
      <c r="I31" s="28">
        <f>H31-C31</f>
        <v>0</v>
      </c>
      <c r="J31" s="21"/>
      <c r="K31" s="29">
        <f>(-VLOOKUP($A31,'CF Ests'!$A:$G,'Cashflow Adj'!K$1,0))</f>
        <v>-991041.2</v>
      </c>
      <c r="L31" s="28">
        <f>K31-D31</f>
        <v>0</v>
      </c>
    </row>
    <row r="32" spans="1:12" x14ac:dyDescent="0.2">
      <c r="B32" s="17"/>
      <c r="C32" s="33"/>
      <c r="D32" s="33"/>
      <c r="E32" s="33"/>
      <c r="F32" s="61"/>
      <c r="G32" s="21"/>
      <c r="H32" s="29"/>
      <c r="I32" s="28"/>
      <c r="J32" s="21"/>
      <c r="K32" s="29"/>
      <c r="L32" s="28"/>
    </row>
    <row r="33" spans="1:23" x14ac:dyDescent="0.2">
      <c r="B33" s="17"/>
      <c r="C33" s="33"/>
      <c r="D33" s="33"/>
      <c r="E33" s="33"/>
      <c r="F33" s="61"/>
      <c r="G33" s="21"/>
      <c r="H33" s="29"/>
      <c r="I33" s="28"/>
      <c r="J33" s="21"/>
      <c r="K33" s="29"/>
      <c r="L33" s="28"/>
      <c r="W33" s="59"/>
    </row>
    <row r="34" spans="1:23" x14ac:dyDescent="0.2">
      <c r="B34" s="19" t="s">
        <v>45</v>
      </c>
      <c r="C34" s="33"/>
      <c r="D34" s="33"/>
      <c r="E34" s="33"/>
      <c r="F34" s="61"/>
      <c r="G34" s="21"/>
      <c r="H34" s="29"/>
      <c r="I34" s="28"/>
      <c r="J34" s="21"/>
      <c r="K34" s="29"/>
      <c r="L34" s="28"/>
    </row>
    <row r="35" spans="1:23" x14ac:dyDescent="0.2">
      <c r="B35" s="17"/>
      <c r="C35" s="33"/>
      <c r="D35" s="33"/>
      <c r="E35" s="33"/>
      <c r="F35" s="61"/>
      <c r="G35" s="21"/>
      <c r="H35" s="29"/>
      <c r="I35" s="28"/>
      <c r="J35" s="21"/>
      <c r="K35" s="29"/>
      <c r="L35" s="28"/>
    </row>
    <row r="36" spans="1:23" x14ac:dyDescent="0.2">
      <c r="A36" s="20" t="s">
        <v>155</v>
      </c>
      <c r="B36" s="4" t="s">
        <v>46</v>
      </c>
      <c r="C36" s="37">
        <f>-VLOOKUP($A36,'CF Actuals'!$A:$G,'Cashflow Adj'!C$1,0)</f>
        <v>0</v>
      </c>
      <c r="D36" s="37">
        <f>-VLOOKUP($A36,'CF Ests'!$A:$G,'Cashflow Adj'!D$1,0)</f>
        <v>770219.2</v>
      </c>
      <c r="E36" s="37">
        <f t="shared" si="2"/>
        <v>-770219.2</v>
      </c>
      <c r="F36" s="61">
        <f t="shared" si="3"/>
        <v>-1</v>
      </c>
      <c r="G36" s="21"/>
      <c r="H36" s="29">
        <f>(-VLOOKUP($A36,'CF Actuals'!$A:$G,'Cashflow Adj'!H$1,0))</f>
        <v>0</v>
      </c>
      <c r="I36" s="28">
        <f>H36-C36</f>
        <v>0</v>
      </c>
      <c r="J36" s="21"/>
      <c r="K36" s="29">
        <f>(-VLOOKUP($A36,'CF Ests'!$A:$G,'Cashflow Adj'!K$1,0))</f>
        <v>770219.2</v>
      </c>
      <c r="L36" s="28">
        <f>K36-D36</f>
        <v>0</v>
      </c>
    </row>
    <row r="37" spans="1:23" x14ac:dyDescent="0.2">
      <c r="A37" s="20" t="s">
        <v>164</v>
      </c>
      <c r="B37" s="4" t="s">
        <v>47</v>
      </c>
      <c r="C37" s="37">
        <v>0</v>
      </c>
      <c r="D37" s="37">
        <f>-VLOOKUP($A37,'CF Ests'!$A:$G,'Cashflow Adj'!D$1,0)</f>
        <v>-1757</v>
      </c>
      <c r="E37" s="37">
        <f t="shared" si="2"/>
        <v>1757</v>
      </c>
      <c r="F37" s="61">
        <f t="shared" si="3"/>
        <v>-1</v>
      </c>
      <c r="G37" s="21"/>
      <c r="H37" s="29">
        <v>0</v>
      </c>
      <c r="I37" s="28">
        <f>H37-C37</f>
        <v>0</v>
      </c>
      <c r="J37" s="21"/>
      <c r="K37" s="29">
        <f>(-VLOOKUP($A37,'CF Ests'!$A:$G,'Cashflow Adj'!K$1,0))</f>
        <v>-1757</v>
      </c>
      <c r="L37" s="28">
        <f>K37-D37</f>
        <v>0</v>
      </c>
    </row>
    <row r="38" spans="1:23" x14ac:dyDescent="0.2">
      <c r="A38" s="20" t="s">
        <v>156</v>
      </c>
      <c r="B38" s="4" t="s">
        <v>48</v>
      </c>
      <c r="C38" s="37">
        <f>-VLOOKUP($A38,'CF Actuals'!$A:$G,'Cashflow Adj'!C$1,0)</f>
        <v>0</v>
      </c>
      <c r="D38" s="37">
        <f>-VLOOKUP($A38,'CF Ests'!$A:$G,'Cashflow Adj'!D$1,0)</f>
        <v>83011.899999999994</v>
      </c>
      <c r="E38" s="37">
        <f t="shared" si="2"/>
        <v>-83011.899999999994</v>
      </c>
      <c r="F38" s="61">
        <f t="shared" si="3"/>
        <v>-1</v>
      </c>
      <c r="G38" s="21"/>
      <c r="H38" s="29">
        <f>(-VLOOKUP($A38,'CF Actuals'!$A:$G,'Cashflow Adj'!H$1,0))</f>
        <v>0</v>
      </c>
      <c r="I38" s="28">
        <f>H38-C38</f>
        <v>0</v>
      </c>
      <c r="J38" s="21"/>
      <c r="K38" s="29">
        <f>(-VLOOKUP($A38,'CF Ests'!$A:$G,'Cashflow Adj'!K$1,0))</f>
        <v>83011.899999999994</v>
      </c>
      <c r="L38" s="28">
        <f>K38-D38</f>
        <v>0</v>
      </c>
    </row>
    <row r="39" spans="1:23" x14ac:dyDescent="0.2">
      <c r="B39" s="10"/>
      <c r="C39" s="33"/>
      <c r="D39" s="33"/>
      <c r="E39" s="33"/>
      <c r="F39" s="61"/>
      <c r="G39" s="21"/>
      <c r="H39" s="29"/>
      <c r="I39" s="28">
        <f>H39-C39</f>
        <v>0</v>
      </c>
      <c r="J39" s="21"/>
      <c r="K39" s="29"/>
      <c r="L39" s="28"/>
    </row>
    <row r="40" spans="1:23" x14ac:dyDescent="0.2">
      <c r="A40" s="20" t="s">
        <v>153</v>
      </c>
      <c r="B40" s="1" t="s">
        <v>49</v>
      </c>
      <c r="C40" s="35">
        <f>SUM(C36:C39)</f>
        <v>0</v>
      </c>
      <c r="D40" s="35">
        <f>SUM(D36:D39)</f>
        <v>851474.1</v>
      </c>
      <c r="E40" s="35">
        <f t="shared" si="2"/>
        <v>-851474.1</v>
      </c>
      <c r="F40" s="60">
        <f t="shared" si="3"/>
        <v>-1</v>
      </c>
      <c r="G40" s="21"/>
      <c r="H40" s="29">
        <f>(-VLOOKUP($A40,'CF Actuals'!$A:$G,'Cashflow Adj'!H$1,0))</f>
        <v>0</v>
      </c>
      <c r="I40" s="28">
        <f>H40-C40</f>
        <v>0</v>
      </c>
      <c r="J40" s="21"/>
      <c r="K40" s="29">
        <f>(-VLOOKUP($A40,'CF Ests'!$A:$G,'Cashflow Adj'!K$1,0))</f>
        <v>851474.2</v>
      </c>
      <c r="L40" s="28">
        <f>K40-D40</f>
        <v>9.9999999976716936E-2</v>
      </c>
    </row>
    <row r="41" spans="1:23" x14ac:dyDescent="0.2">
      <c r="B41" s="6"/>
      <c r="C41" s="33"/>
      <c r="D41" s="33"/>
      <c r="E41" s="33"/>
      <c r="F41" s="61"/>
      <c r="G41" s="21"/>
      <c r="H41" s="29"/>
      <c r="I41" s="28"/>
      <c r="J41" s="21"/>
      <c r="K41" s="29"/>
      <c r="L41" s="28"/>
    </row>
    <row r="42" spans="1:23" x14ac:dyDescent="0.2">
      <c r="B42" s="17"/>
      <c r="C42" s="33"/>
      <c r="D42" s="33"/>
      <c r="E42" s="33"/>
      <c r="F42" s="61"/>
      <c r="G42" s="21"/>
      <c r="H42" s="29"/>
      <c r="I42" s="28"/>
      <c r="J42" s="21"/>
      <c r="K42" s="29"/>
      <c r="L42" s="28"/>
    </row>
    <row r="43" spans="1:23" x14ac:dyDescent="0.2">
      <c r="A43" s="20" t="s">
        <v>133</v>
      </c>
      <c r="B43" s="4" t="s">
        <v>50</v>
      </c>
      <c r="C43" s="37">
        <f>+C21+C31+C40</f>
        <v>0</v>
      </c>
      <c r="D43" s="37">
        <f>+D21+D31+D40</f>
        <v>49523.5</v>
      </c>
      <c r="E43" s="37">
        <f t="shared" si="2"/>
        <v>-49523.5</v>
      </c>
      <c r="F43" s="61">
        <f t="shared" si="3"/>
        <v>-1</v>
      </c>
      <c r="G43" s="21"/>
      <c r="H43" s="29">
        <f>(-VLOOKUP($A43,'CF Actuals'!$A:$G,'Cashflow Adj'!H$1,0))</f>
        <v>0</v>
      </c>
      <c r="I43" s="28">
        <f>H43-C43</f>
        <v>0</v>
      </c>
      <c r="J43" s="21"/>
      <c r="K43" s="29">
        <f>(-VLOOKUP($A43,'CF Ests'!$A:$G,'Cashflow Adj'!K$1,0))</f>
        <v>49523.4</v>
      </c>
      <c r="L43" s="28">
        <f>K43-D43</f>
        <v>-9.9999999998544808E-2</v>
      </c>
    </row>
    <row r="44" spans="1:23" x14ac:dyDescent="0.2">
      <c r="B44" s="8"/>
      <c r="C44" s="33"/>
      <c r="D44" s="33"/>
      <c r="E44" s="33"/>
      <c r="F44" s="61"/>
      <c r="G44" s="21"/>
      <c r="H44" s="29"/>
      <c r="I44" s="28"/>
      <c r="J44" s="21"/>
      <c r="K44" s="29"/>
      <c r="L44" s="28">
        <f>K44-D44</f>
        <v>0</v>
      </c>
    </row>
    <row r="45" spans="1:23" x14ac:dyDescent="0.2">
      <c r="B45" s="3" t="s">
        <v>51</v>
      </c>
      <c r="C45" s="35">
        <f>(-VLOOKUP($A47,'CF Actuals'!$A:$G,'Cashflow Adj'!C$1,0))+(-VLOOKUP($A43,'CF Actuals'!$A:$G,'Cashflow Adj'!C$2,0))</f>
        <v>38029.199999999997</v>
      </c>
      <c r="D45" s="35"/>
      <c r="E45" s="35">
        <f t="shared" si="2"/>
        <v>38029.199999999997</v>
      </c>
      <c r="F45" s="60">
        <f t="shared" si="3"/>
        <v>0</v>
      </c>
      <c r="G45" s="21"/>
      <c r="H45" s="29">
        <f>(-VLOOKUP($A47,'CF Actuals'!$A:$G,'Cashflow Adj'!H$1,0))+(-VLOOKUP($A43,'CF Actuals'!$A:$G,'Cashflow Adj'!H$2,0))</f>
        <v>38029.199999999997</v>
      </c>
      <c r="I45" s="28">
        <f>H45-C45</f>
        <v>0</v>
      </c>
      <c r="J45" s="21"/>
      <c r="K45" s="29"/>
      <c r="L45" s="28"/>
    </row>
    <row r="46" spans="1:23" x14ac:dyDescent="0.2">
      <c r="B46" s="10"/>
      <c r="C46" s="33"/>
      <c r="D46" s="33"/>
      <c r="E46" s="33">
        <f t="shared" si="2"/>
        <v>0</v>
      </c>
      <c r="F46" s="61"/>
      <c r="G46" s="21"/>
      <c r="H46" s="29"/>
      <c r="I46" s="28"/>
      <c r="J46" s="21"/>
      <c r="K46" s="29"/>
      <c r="L46" s="28">
        <f>K46-D46</f>
        <v>0</v>
      </c>
    </row>
    <row r="47" spans="1:23" ht="13.5" thickBot="1" x14ac:dyDescent="0.25">
      <c r="A47" s="20" t="s">
        <v>160</v>
      </c>
      <c r="B47" s="1" t="s">
        <v>52</v>
      </c>
      <c r="C47" s="35">
        <f>VLOOKUP($A47,'CF Actuals'!$A:$C,'Cashflow Adj'!C$2,0)</f>
        <v>38029.199999999997</v>
      </c>
      <c r="D47" s="35">
        <f>+D21+D31+D40</f>
        <v>49523.5</v>
      </c>
      <c r="E47" s="35">
        <f t="shared" si="2"/>
        <v>-11494.300000000003</v>
      </c>
      <c r="F47" s="60">
        <f t="shared" si="3"/>
        <v>-0.23209789291952312</v>
      </c>
      <c r="G47" s="21"/>
      <c r="H47" s="30">
        <f>(VLOOKUP($A47,'CF Actuals'!$A:$C,'Cashflow Adj'!H$2,0))</f>
        <v>38029.199999999997</v>
      </c>
      <c r="I47" s="31">
        <f>H47-C47</f>
        <v>0</v>
      </c>
      <c r="J47" s="21"/>
      <c r="K47" s="30">
        <f>(VLOOKUP($A47,'CF Ests'!$A:$G,'Cashflow Adj'!K$1,0))</f>
        <v>49523.4</v>
      </c>
      <c r="L47" s="31">
        <f>K47-D47</f>
        <v>-9.9999999998544808E-2</v>
      </c>
    </row>
    <row r="48" spans="1:23" x14ac:dyDescent="0.2">
      <c r="C48" s="22"/>
      <c r="D48" s="22"/>
      <c r="E48" s="22"/>
      <c r="F48" s="22"/>
      <c r="G48" s="22"/>
      <c r="H48" s="39"/>
      <c r="I48" s="41">
        <f>SUM(I10:I47)</f>
        <v>0</v>
      </c>
      <c r="J48" s="41"/>
      <c r="K48" s="41"/>
      <c r="L48" s="41">
        <f>SUM(L10:L47)</f>
        <v>-0.30000000003201421</v>
      </c>
      <c r="M48" s="5"/>
    </row>
    <row r="49" spans="8:13" x14ac:dyDescent="0.2">
      <c r="H49" s="39"/>
      <c r="I49" s="41"/>
      <c r="J49" s="41"/>
      <c r="K49" s="41"/>
      <c r="L49" s="41"/>
      <c r="M49" s="5"/>
    </row>
  </sheetData>
  <phoneticPr fontId="11" type="noConversion"/>
  <pageMargins left="0.75" right="0.75" top="1" bottom="1" header="0.5" footer="0.5"/>
  <pageSetup paperSize="9" fitToHeight="0" orientation="portrait" r:id="rId1"/>
  <headerFooter alignWithMargins="0">
    <oddHeader>&amp;C&amp;B&amp;"Arial"&amp;12&amp;Kff0000​‌UNCLASSIFIED ‌​</oddHeader>
    <oddFooter>&amp;C&amp;B&amp;"Arial"&amp;12&amp;Kff0000​‌UNCLASSIFIED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4"/>
    <pageSetUpPr fitToPage="1"/>
  </sheetPr>
  <dimension ref="A1:C154"/>
  <sheetViews>
    <sheetView showGridLines="0" zoomScale="115" zoomScaleNormal="115" workbookViewId="0">
      <pane xSplit="1" ySplit="10" topLeftCell="B86" activePane="bottomRight" state="frozen"/>
      <selection pane="topRight" activeCell="B1" sqref="B1"/>
      <selection pane="bottomLeft" activeCell="A11" sqref="A11"/>
      <selection pane="bottomRight" activeCell="A96" sqref="A96"/>
    </sheetView>
  </sheetViews>
  <sheetFormatPr defaultRowHeight="11.25" x14ac:dyDescent="0.2"/>
  <cols>
    <col min="1" max="1" width="72.5703125" style="67" customWidth="1"/>
    <col min="2" max="2" width="36.5703125" style="67" bestFit="1" customWidth="1"/>
    <col min="3" max="3" width="35.28515625" style="67" bestFit="1" customWidth="1"/>
    <col min="4" max="256" width="9.140625" style="67"/>
    <col min="257" max="257" width="54.85546875" style="67" customWidth="1"/>
    <col min="258" max="258" width="36.5703125" style="67" bestFit="1" customWidth="1"/>
    <col min="259" max="259" width="35.28515625" style="67" bestFit="1" customWidth="1"/>
    <col min="260" max="512" width="9.140625" style="67"/>
    <col min="513" max="513" width="54.85546875" style="67" customWidth="1"/>
    <col min="514" max="514" width="36.5703125" style="67" bestFit="1" customWidth="1"/>
    <col min="515" max="515" width="35.28515625" style="67" bestFit="1" customWidth="1"/>
    <col min="516" max="768" width="9.140625" style="67"/>
    <col min="769" max="769" width="54.85546875" style="67" customWidth="1"/>
    <col min="770" max="770" width="36.5703125" style="67" bestFit="1" customWidth="1"/>
    <col min="771" max="771" width="35.28515625" style="67" bestFit="1" customWidth="1"/>
    <col min="772" max="1024" width="9.140625" style="67"/>
    <col min="1025" max="1025" width="54.85546875" style="67" customWidth="1"/>
    <col min="1026" max="1026" width="36.5703125" style="67" bestFit="1" customWidth="1"/>
    <col min="1027" max="1027" width="35.28515625" style="67" bestFit="1" customWidth="1"/>
    <col min="1028" max="1280" width="9.140625" style="67"/>
    <col min="1281" max="1281" width="54.85546875" style="67" customWidth="1"/>
    <col min="1282" max="1282" width="36.5703125" style="67" bestFit="1" customWidth="1"/>
    <col min="1283" max="1283" width="35.28515625" style="67" bestFit="1" customWidth="1"/>
    <col min="1284" max="1536" width="9.140625" style="67"/>
    <col min="1537" max="1537" width="54.85546875" style="67" customWidth="1"/>
    <col min="1538" max="1538" width="36.5703125" style="67" bestFit="1" customWidth="1"/>
    <col min="1539" max="1539" width="35.28515625" style="67" bestFit="1" customWidth="1"/>
    <col min="1540" max="1792" width="9.140625" style="67"/>
    <col min="1793" max="1793" width="54.85546875" style="67" customWidth="1"/>
    <col min="1794" max="1794" width="36.5703125" style="67" bestFit="1" customWidth="1"/>
    <col min="1795" max="1795" width="35.28515625" style="67" bestFit="1" customWidth="1"/>
    <col min="1796" max="2048" width="9.140625" style="67"/>
    <col min="2049" max="2049" width="54.85546875" style="67" customWidth="1"/>
    <col min="2050" max="2050" width="36.5703125" style="67" bestFit="1" customWidth="1"/>
    <col min="2051" max="2051" width="35.28515625" style="67" bestFit="1" customWidth="1"/>
    <col min="2052" max="2304" width="9.140625" style="67"/>
    <col min="2305" max="2305" width="54.85546875" style="67" customWidth="1"/>
    <col min="2306" max="2306" width="36.5703125" style="67" bestFit="1" customWidth="1"/>
    <col min="2307" max="2307" width="35.28515625" style="67" bestFit="1" customWidth="1"/>
    <col min="2308" max="2560" width="9.140625" style="67"/>
    <col min="2561" max="2561" width="54.85546875" style="67" customWidth="1"/>
    <col min="2562" max="2562" width="36.5703125" style="67" bestFit="1" customWidth="1"/>
    <col min="2563" max="2563" width="35.28515625" style="67" bestFit="1" customWidth="1"/>
    <col min="2564" max="2816" width="9.140625" style="67"/>
    <col min="2817" max="2817" width="54.85546875" style="67" customWidth="1"/>
    <col min="2818" max="2818" width="36.5703125" style="67" bestFit="1" customWidth="1"/>
    <col min="2819" max="2819" width="35.28515625" style="67" bestFit="1" customWidth="1"/>
    <col min="2820" max="3072" width="9.140625" style="67"/>
    <col min="3073" max="3073" width="54.85546875" style="67" customWidth="1"/>
    <col min="3074" max="3074" width="36.5703125" style="67" bestFit="1" customWidth="1"/>
    <col min="3075" max="3075" width="35.28515625" style="67" bestFit="1" customWidth="1"/>
    <col min="3076" max="3328" width="9.140625" style="67"/>
    <col min="3329" max="3329" width="54.85546875" style="67" customWidth="1"/>
    <col min="3330" max="3330" width="36.5703125" style="67" bestFit="1" customWidth="1"/>
    <col min="3331" max="3331" width="35.28515625" style="67" bestFit="1" customWidth="1"/>
    <col min="3332" max="3584" width="9.140625" style="67"/>
    <col min="3585" max="3585" width="54.85546875" style="67" customWidth="1"/>
    <col min="3586" max="3586" width="36.5703125" style="67" bestFit="1" customWidth="1"/>
    <col min="3587" max="3587" width="35.28515625" style="67" bestFit="1" customWidth="1"/>
    <col min="3588" max="3840" width="9.140625" style="67"/>
    <col min="3841" max="3841" width="54.85546875" style="67" customWidth="1"/>
    <col min="3842" max="3842" width="36.5703125" style="67" bestFit="1" customWidth="1"/>
    <col min="3843" max="3843" width="35.28515625" style="67" bestFit="1" customWidth="1"/>
    <col min="3844" max="4096" width="9.140625" style="67"/>
    <col min="4097" max="4097" width="54.85546875" style="67" customWidth="1"/>
    <col min="4098" max="4098" width="36.5703125" style="67" bestFit="1" customWidth="1"/>
    <col min="4099" max="4099" width="35.28515625" style="67" bestFit="1" customWidth="1"/>
    <col min="4100" max="4352" width="9.140625" style="67"/>
    <col min="4353" max="4353" width="54.85546875" style="67" customWidth="1"/>
    <col min="4354" max="4354" width="36.5703125" style="67" bestFit="1" customWidth="1"/>
    <col min="4355" max="4355" width="35.28515625" style="67" bestFit="1" customWidth="1"/>
    <col min="4356" max="4608" width="9.140625" style="67"/>
    <col min="4609" max="4609" width="54.85546875" style="67" customWidth="1"/>
    <col min="4610" max="4610" width="36.5703125" style="67" bestFit="1" customWidth="1"/>
    <col min="4611" max="4611" width="35.28515625" style="67" bestFit="1" customWidth="1"/>
    <col min="4612" max="4864" width="9.140625" style="67"/>
    <col min="4865" max="4865" width="54.85546875" style="67" customWidth="1"/>
    <col min="4866" max="4866" width="36.5703125" style="67" bestFit="1" customWidth="1"/>
    <col min="4867" max="4867" width="35.28515625" style="67" bestFit="1" customWidth="1"/>
    <col min="4868" max="5120" width="9.140625" style="67"/>
    <col min="5121" max="5121" width="54.85546875" style="67" customWidth="1"/>
    <col min="5122" max="5122" width="36.5703125" style="67" bestFit="1" customWidth="1"/>
    <col min="5123" max="5123" width="35.28515625" style="67" bestFit="1" customWidth="1"/>
    <col min="5124" max="5376" width="9.140625" style="67"/>
    <col min="5377" max="5377" width="54.85546875" style="67" customWidth="1"/>
    <col min="5378" max="5378" width="36.5703125" style="67" bestFit="1" customWidth="1"/>
    <col min="5379" max="5379" width="35.28515625" style="67" bestFit="1" customWidth="1"/>
    <col min="5380" max="5632" width="9.140625" style="67"/>
    <col min="5633" max="5633" width="54.85546875" style="67" customWidth="1"/>
    <col min="5634" max="5634" width="36.5703125" style="67" bestFit="1" customWidth="1"/>
    <col min="5635" max="5635" width="35.28515625" style="67" bestFit="1" customWidth="1"/>
    <col min="5636" max="5888" width="9.140625" style="67"/>
    <col min="5889" max="5889" width="54.85546875" style="67" customWidth="1"/>
    <col min="5890" max="5890" width="36.5703125" style="67" bestFit="1" customWidth="1"/>
    <col min="5891" max="5891" width="35.28515625" style="67" bestFit="1" customWidth="1"/>
    <col min="5892" max="6144" width="9.140625" style="67"/>
    <col min="6145" max="6145" width="54.85546875" style="67" customWidth="1"/>
    <col min="6146" max="6146" width="36.5703125" style="67" bestFit="1" customWidth="1"/>
    <col min="6147" max="6147" width="35.28515625" style="67" bestFit="1" customWidth="1"/>
    <col min="6148" max="6400" width="9.140625" style="67"/>
    <col min="6401" max="6401" width="54.85546875" style="67" customWidth="1"/>
    <col min="6402" max="6402" width="36.5703125" style="67" bestFit="1" customWidth="1"/>
    <col min="6403" max="6403" width="35.28515625" style="67" bestFit="1" customWidth="1"/>
    <col min="6404" max="6656" width="9.140625" style="67"/>
    <col min="6657" max="6657" width="54.85546875" style="67" customWidth="1"/>
    <col min="6658" max="6658" width="36.5703125" style="67" bestFit="1" customWidth="1"/>
    <col min="6659" max="6659" width="35.28515625" style="67" bestFit="1" customWidth="1"/>
    <col min="6660" max="6912" width="9.140625" style="67"/>
    <col min="6913" max="6913" width="54.85546875" style="67" customWidth="1"/>
    <col min="6914" max="6914" width="36.5703125" style="67" bestFit="1" customWidth="1"/>
    <col min="6915" max="6915" width="35.28515625" style="67" bestFit="1" customWidth="1"/>
    <col min="6916" max="7168" width="9.140625" style="67"/>
    <col min="7169" max="7169" width="54.85546875" style="67" customWidth="1"/>
    <col min="7170" max="7170" width="36.5703125" style="67" bestFit="1" customWidth="1"/>
    <col min="7171" max="7171" width="35.28515625" style="67" bestFit="1" customWidth="1"/>
    <col min="7172" max="7424" width="9.140625" style="67"/>
    <col min="7425" max="7425" width="54.85546875" style="67" customWidth="1"/>
    <col min="7426" max="7426" width="36.5703125" style="67" bestFit="1" customWidth="1"/>
    <col min="7427" max="7427" width="35.28515625" style="67" bestFit="1" customWidth="1"/>
    <col min="7428" max="7680" width="9.140625" style="67"/>
    <col min="7681" max="7681" width="54.85546875" style="67" customWidth="1"/>
    <col min="7682" max="7682" width="36.5703125" style="67" bestFit="1" customWidth="1"/>
    <col min="7683" max="7683" width="35.28515625" style="67" bestFit="1" customWidth="1"/>
    <col min="7684" max="7936" width="9.140625" style="67"/>
    <col min="7937" max="7937" width="54.85546875" style="67" customWidth="1"/>
    <col min="7938" max="7938" width="36.5703125" style="67" bestFit="1" customWidth="1"/>
    <col min="7939" max="7939" width="35.28515625" style="67" bestFit="1" customWidth="1"/>
    <col min="7940" max="8192" width="9.140625" style="67"/>
    <col min="8193" max="8193" width="54.85546875" style="67" customWidth="1"/>
    <col min="8194" max="8194" width="36.5703125" style="67" bestFit="1" customWidth="1"/>
    <col min="8195" max="8195" width="35.28515625" style="67" bestFit="1" customWidth="1"/>
    <col min="8196" max="8448" width="9.140625" style="67"/>
    <col min="8449" max="8449" width="54.85546875" style="67" customWidth="1"/>
    <col min="8450" max="8450" width="36.5703125" style="67" bestFit="1" customWidth="1"/>
    <col min="8451" max="8451" width="35.28515625" style="67" bestFit="1" customWidth="1"/>
    <col min="8452" max="8704" width="9.140625" style="67"/>
    <col min="8705" max="8705" width="54.85546875" style="67" customWidth="1"/>
    <col min="8706" max="8706" width="36.5703125" style="67" bestFit="1" customWidth="1"/>
    <col min="8707" max="8707" width="35.28515625" style="67" bestFit="1" customWidth="1"/>
    <col min="8708" max="8960" width="9.140625" style="67"/>
    <col min="8961" max="8961" width="54.85546875" style="67" customWidth="1"/>
    <col min="8962" max="8962" width="36.5703125" style="67" bestFit="1" customWidth="1"/>
    <col min="8963" max="8963" width="35.28515625" style="67" bestFit="1" customWidth="1"/>
    <col min="8964" max="9216" width="9.140625" style="67"/>
    <col min="9217" max="9217" width="54.85546875" style="67" customWidth="1"/>
    <col min="9218" max="9218" width="36.5703125" style="67" bestFit="1" customWidth="1"/>
    <col min="9219" max="9219" width="35.28515625" style="67" bestFit="1" customWidth="1"/>
    <col min="9220" max="9472" width="9.140625" style="67"/>
    <col min="9473" max="9473" width="54.85546875" style="67" customWidth="1"/>
    <col min="9474" max="9474" width="36.5703125" style="67" bestFit="1" customWidth="1"/>
    <col min="9475" max="9475" width="35.28515625" style="67" bestFit="1" customWidth="1"/>
    <col min="9476" max="9728" width="9.140625" style="67"/>
    <col min="9729" max="9729" width="54.85546875" style="67" customWidth="1"/>
    <col min="9730" max="9730" width="36.5703125" style="67" bestFit="1" customWidth="1"/>
    <col min="9731" max="9731" width="35.28515625" style="67" bestFit="1" customWidth="1"/>
    <col min="9732" max="9984" width="9.140625" style="67"/>
    <col min="9985" max="9985" width="54.85546875" style="67" customWidth="1"/>
    <col min="9986" max="9986" width="36.5703125" style="67" bestFit="1" customWidth="1"/>
    <col min="9987" max="9987" width="35.28515625" style="67" bestFit="1" customWidth="1"/>
    <col min="9988" max="10240" width="9.140625" style="67"/>
    <col min="10241" max="10241" width="54.85546875" style="67" customWidth="1"/>
    <col min="10242" max="10242" width="36.5703125" style="67" bestFit="1" customWidth="1"/>
    <col min="10243" max="10243" width="35.28515625" style="67" bestFit="1" customWidth="1"/>
    <col min="10244" max="10496" width="9.140625" style="67"/>
    <col min="10497" max="10497" width="54.85546875" style="67" customWidth="1"/>
    <col min="10498" max="10498" width="36.5703125" style="67" bestFit="1" customWidth="1"/>
    <col min="10499" max="10499" width="35.28515625" style="67" bestFit="1" customWidth="1"/>
    <col min="10500" max="10752" width="9.140625" style="67"/>
    <col min="10753" max="10753" width="54.85546875" style="67" customWidth="1"/>
    <col min="10754" max="10754" width="36.5703125" style="67" bestFit="1" customWidth="1"/>
    <col min="10755" max="10755" width="35.28515625" style="67" bestFit="1" customWidth="1"/>
    <col min="10756" max="11008" width="9.140625" style="67"/>
    <col min="11009" max="11009" width="54.85546875" style="67" customWidth="1"/>
    <col min="11010" max="11010" width="36.5703125" style="67" bestFit="1" customWidth="1"/>
    <col min="11011" max="11011" width="35.28515625" style="67" bestFit="1" customWidth="1"/>
    <col min="11012" max="11264" width="9.140625" style="67"/>
    <col min="11265" max="11265" width="54.85546875" style="67" customWidth="1"/>
    <col min="11266" max="11266" width="36.5703125" style="67" bestFit="1" customWidth="1"/>
    <col min="11267" max="11267" width="35.28515625" style="67" bestFit="1" customWidth="1"/>
    <col min="11268" max="11520" width="9.140625" style="67"/>
    <col min="11521" max="11521" width="54.85546875" style="67" customWidth="1"/>
    <col min="11522" max="11522" width="36.5703125" style="67" bestFit="1" customWidth="1"/>
    <col min="11523" max="11523" width="35.28515625" style="67" bestFit="1" customWidth="1"/>
    <col min="11524" max="11776" width="9.140625" style="67"/>
    <col min="11777" max="11777" width="54.85546875" style="67" customWidth="1"/>
    <col min="11778" max="11778" width="36.5703125" style="67" bestFit="1" customWidth="1"/>
    <col min="11779" max="11779" width="35.28515625" style="67" bestFit="1" customWidth="1"/>
    <col min="11780" max="12032" width="9.140625" style="67"/>
    <col min="12033" max="12033" width="54.85546875" style="67" customWidth="1"/>
    <col min="12034" max="12034" width="36.5703125" style="67" bestFit="1" customWidth="1"/>
    <col min="12035" max="12035" width="35.28515625" style="67" bestFit="1" customWidth="1"/>
    <col min="12036" max="12288" width="9.140625" style="67"/>
    <col min="12289" max="12289" width="54.85546875" style="67" customWidth="1"/>
    <col min="12290" max="12290" width="36.5703125" style="67" bestFit="1" customWidth="1"/>
    <col min="12291" max="12291" width="35.28515625" style="67" bestFit="1" customWidth="1"/>
    <col min="12292" max="12544" width="9.140625" style="67"/>
    <col min="12545" max="12545" width="54.85546875" style="67" customWidth="1"/>
    <col min="12546" max="12546" width="36.5703125" style="67" bestFit="1" customWidth="1"/>
    <col min="12547" max="12547" width="35.28515625" style="67" bestFit="1" customWidth="1"/>
    <col min="12548" max="12800" width="9.140625" style="67"/>
    <col min="12801" max="12801" width="54.85546875" style="67" customWidth="1"/>
    <col min="12802" max="12802" width="36.5703125" style="67" bestFit="1" customWidth="1"/>
    <col min="12803" max="12803" width="35.28515625" style="67" bestFit="1" customWidth="1"/>
    <col min="12804" max="13056" width="9.140625" style="67"/>
    <col min="13057" max="13057" width="54.85546875" style="67" customWidth="1"/>
    <col min="13058" max="13058" width="36.5703125" style="67" bestFit="1" customWidth="1"/>
    <col min="13059" max="13059" width="35.28515625" style="67" bestFit="1" customWidth="1"/>
    <col min="13060" max="13312" width="9.140625" style="67"/>
    <col min="13313" max="13313" width="54.85546875" style="67" customWidth="1"/>
    <col min="13314" max="13314" width="36.5703125" style="67" bestFit="1" customWidth="1"/>
    <col min="13315" max="13315" width="35.28515625" style="67" bestFit="1" customWidth="1"/>
    <col min="13316" max="13568" width="9.140625" style="67"/>
    <col min="13569" max="13569" width="54.85546875" style="67" customWidth="1"/>
    <col min="13570" max="13570" width="36.5703125" style="67" bestFit="1" customWidth="1"/>
    <col min="13571" max="13571" width="35.28515625" style="67" bestFit="1" customWidth="1"/>
    <col min="13572" max="13824" width="9.140625" style="67"/>
    <col min="13825" max="13825" width="54.85546875" style="67" customWidth="1"/>
    <col min="13826" max="13826" width="36.5703125" style="67" bestFit="1" customWidth="1"/>
    <col min="13827" max="13827" width="35.28515625" style="67" bestFit="1" customWidth="1"/>
    <col min="13828" max="14080" width="9.140625" style="67"/>
    <col min="14081" max="14081" width="54.85546875" style="67" customWidth="1"/>
    <col min="14082" max="14082" width="36.5703125" style="67" bestFit="1" customWidth="1"/>
    <col min="14083" max="14083" width="35.28515625" style="67" bestFit="1" customWidth="1"/>
    <col min="14084" max="14336" width="9.140625" style="67"/>
    <col min="14337" max="14337" width="54.85546875" style="67" customWidth="1"/>
    <col min="14338" max="14338" width="36.5703125" style="67" bestFit="1" customWidth="1"/>
    <col min="14339" max="14339" width="35.28515625" style="67" bestFit="1" customWidth="1"/>
    <col min="14340" max="14592" width="9.140625" style="67"/>
    <col min="14593" max="14593" width="54.85546875" style="67" customWidth="1"/>
    <col min="14594" max="14594" width="36.5703125" style="67" bestFit="1" customWidth="1"/>
    <col min="14595" max="14595" width="35.28515625" style="67" bestFit="1" customWidth="1"/>
    <col min="14596" max="14848" width="9.140625" style="67"/>
    <col min="14849" max="14849" width="54.85546875" style="67" customWidth="1"/>
    <col min="14850" max="14850" width="36.5703125" style="67" bestFit="1" customWidth="1"/>
    <col min="14851" max="14851" width="35.28515625" style="67" bestFit="1" customWidth="1"/>
    <col min="14852" max="15104" width="9.140625" style="67"/>
    <col min="15105" max="15105" width="54.85546875" style="67" customWidth="1"/>
    <col min="15106" max="15106" width="36.5703125" style="67" bestFit="1" customWidth="1"/>
    <col min="15107" max="15107" width="35.28515625" style="67" bestFit="1" customWidth="1"/>
    <col min="15108" max="15360" width="9.140625" style="67"/>
    <col min="15361" max="15361" width="54.85546875" style="67" customWidth="1"/>
    <col min="15362" max="15362" width="36.5703125" style="67" bestFit="1" customWidth="1"/>
    <col min="15363" max="15363" width="35.28515625" style="67" bestFit="1" customWidth="1"/>
    <col min="15364" max="15616" width="9.140625" style="67"/>
    <col min="15617" max="15617" width="54.85546875" style="67" customWidth="1"/>
    <col min="15618" max="15618" width="36.5703125" style="67" bestFit="1" customWidth="1"/>
    <col min="15619" max="15619" width="35.28515625" style="67" bestFit="1" customWidth="1"/>
    <col min="15620" max="15872" width="9.140625" style="67"/>
    <col min="15873" max="15873" width="54.85546875" style="67" customWidth="1"/>
    <col min="15874" max="15874" width="36.5703125" style="67" bestFit="1" customWidth="1"/>
    <col min="15875" max="15875" width="35.28515625" style="67" bestFit="1" customWidth="1"/>
    <col min="15876" max="16128" width="9.140625" style="67"/>
    <col min="16129" max="16129" width="54.85546875" style="67" customWidth="1"/>
    <col min="16130" max="16130" width="36.5703125" style="67" bestFit="1" customWidth="1"/>
    <col min="16131" max="16131" width="35.28515625" style="67" bestFit="1" customWidth="1"/>
    <col min="16132" max="16384" width="9.140625" style="67"/>
  </cols>
  <sheetData>
    <row r="1" spans="1:3" ht="12.75" customHeight="1" x14ac:dyDescent="0.2">
      <c r="A1" s="259" t="s">
        <v>166</v>
      </c>
      <c r="B1" s="259"/>
      <c r="C1" s="259"/>
    </row>
    <row r="2" spans="1:3" ht="12.75" x14ac:dyDescent="0.2">
      <c r="A2" s="259"/>
      <c r="B2" s="259"/>
      <c r="C2" s="259"/>
    </row>
    <row r="3" spans="1:3" ht="12" thickBot="1" x14ac:dyDescent="0.25">
      <c r="A3" s="260" t="s">
        <v>70</v>
      </c>
      <c r="B3" s="260"/>
      <c r="C3" s="260"/>
    </row>
    <row r="4" spans="1:3" ht="12.75" thickTop="1" thickBot="1" x14ac:dyDescent="0.25">
      <c r="A4" s="261" t="s">
        <v>455</v>
      </c>
      <c r="B4" s="261"/>
      <c r="C4" s="261"/>
    </row>
    <row r="5" spans="1:3" ht="12" thickTop="1" x14ac:dyDescent="0.2">
      <c r="A5" s="262" t="s">
        <v>419</v>
      </c>
      <c r="B5" s="262"/>
      <c r="C5" s="262"/>
    </row>
    <row r="6" spans="1:3" ht="12" thickBot="1" x14ac:dyDescent="0.25">
      <c r="A6" s="68"/>
      <c r="B6" s="257" t="s">
        <v>71</v>
      </c>
      <c r="C6" s="258"/>
    </row>
    <row r="7" spans="1:3" ht="12" thickBot="1" x14ac:dyDescent="0.25">
      <c r="A7" s="69"/>
      <c r="B7" s="70" t="s">
        <v>161</v>
      </c>
      <c r="C7" s="70" t="s">
        <v>72</v>
      </c>
    </row>
    <row r="8" spans="1:3" ht="12" thickBot="1" x14ac:dyDescent="0.25">
      <c r="A8" s="69"/>
      <c r="B8" s="70" t="s">
        <v>420</v>
      </c>
      <c r="C8" s="70" t="s">
        <v>420</v>
      </c>
    </row>
    <row r="9" spans="1:3" ht="12" thickBot="1" x14ac:dyDescent="0.25">
      <c r="A9" s="69"/>
      <c r="B9" s="70" t="s">
        <v>421</v>
      </c>
      <c r="C9" s="70" t="s">
        <v>421</v>
      </c>
    </row>
    <row r="10" spans="1:3" ht="12" thickBot="1" x14ac:dyDescent="0.25">
      <c r="A10" s="71" t="s">
        <v>69</v>
      </c>
      <c r="B10" s="72" t="s">
        <v>73</v>
      </c>
      <c r="C10" s="72" t="s">
        <v>73</v>
      </c>
    </row>
    <row r="11" spans="1:3" ht="12" thickBot="1" x14ac:dyDescent="0.25">
      <c r="A11" s="73" t="s">
        <v>74</v>
      </c>
      <c r="B11" s="74">
        <v>1252.9000000000001</v>
      </c>
      <c r="C11" s="75">
        <v>-101853.9</v>
      </c>
    </row>
    <row r="12" spans="1:3" ht="12" thickBot="1" x14ac:dyDescent="0.25">
      <c r="A12" s="76" t="s">
        <v>75</v>
      </c>
      <c r="B12" s="74">
        <v>1252.9000000000001</v>
      </c>
      <c r="C12" s="74">
        <v>12585.7</v>
      </c>
    </row>
    <row r="13" spans="1:3" ht="12" thickBot="1" x14ac:dyDescent="0.25">
      <c r="A13" s="77" t="s">
        <v>76</v>
      </c>
      <c r="B13" s="74">
        <v>782</v>
      </c>
      <c r="C13" s="74">
        <v>12629.7</v>
      </c>
    </row>
    <row r="14" spans="1:3" ht="12" thickBot="1" x14ac:dyDescent="0.25">
      <c r="A14" s="78" t="s">
        <v>77</v>
      </c>
      <c r="B14" s="75">
        <v>-43638</v>
      </c>
      <c r="C14" s="75">
        <v>-2595130.1</v>
      </c>
    </row>
    <row r="15" spans="1:3" ht="12" thickBot="1" x14ac:dyDescent="0.25">
      <c r="A15" s="79" t="s">
        <v>78</v>
      </c>
      <c r="B15" s="80"/>
      <c r="C15" s="75">
        <v>-2579473.7999999998</v>
      </c>
    </row>
    <row r="16" spans="1:3" ht="12" thickBot="1" x14ac:dyDescent="0.25">
      <c r="A16" s="81" t="s">
        <v>167</v>
      </c>
      <c r="B16" s="80"/>
      <c r="C16" s="75">
        <v>-2579473.7999999998</v>
      </c>
    </row>
    <row r="17" spans="1:3" ht="12" thickBot="1" x14ac:dyDescent="0.25">
      <c r="A17" s="82" t="s">
        <v>168</v>
      </c>
      <c r="B17" s="80"/>
      <c r="C17" s="75">
        <v>-9939.7999999999993</v>
      </c>
    </row>
    <row r="18" spans="1:3" ht="12" thickBot="1" x14ac:dyDescent="0.25">
      <c r="A18" s="82" t="s">
        <v>169</v>
      </c>
      <c r="B18" s="80"/>
      <c r="C18" s="75">
        <v>-15725</v>
      </c>
    </row>
    <row r="19" spans="1:3" ht="12" thickBot="1" x14ac:dyDescent="0.25">
      <c r="A19" s="82" t="s">
        <v>170</v>
      </c>
      <c r="B19" s="80"/>
      <c r="C19" s="75">
        <v>-2553809</v>
      </c>
    </row>
    <row r="20" spans="1:3" ht="12" thickBot="1" x14ac:dyDescent="0.25">
      <c r="A20" s="82" t="s">
        <v>358</v>
      </c>
      <c r="B20" s="80"/>
      <c r="C20" s="74">
        <v>0</v>
      </c>
    </row>
    <row r="21" spans="1:3" ht="12" thickBot="1" x14ac:dyDescent="0.25">
      <c r="A21" s="79" t="s">
        <v>359</v>
      </c>
      <c r="B21" s="80"/>
      <c r="C21" s="75">
        <v>-2408</v>
      </c>
    </row>
    <row r="22" spans="1:3" ht="12" thickBot="1" x14ac:dyDescent="0.25">
      <c r="A22" s="81" t="s">
        <v>360</v>
      </c>
      <c r="B22" s="80"/>
      <c r="C22" s="75">
        <v>-2408</v>
      </c>
    </row>
    <row r="23" spans="1:3" ht="12" thickBot="1" x14ac:dyDescent="0.25">
      <c r="A23" s="82" t="s">
        <v>361</v>
      </c>
      <c r="B23" s="80"/>
      <c r="C23" s="75">
        <v>-2408</v>
      </c>
    </row>
    <row r="24" spans="1:3" ht="12" thickBot="1" x14ac:dyDescent="0.25">
      <c r="A24" s="79" t="s">
        <v>79</v>
      </c>
      <c r="B24" s="75">
        <v>-60.2</v>
      </c>
      <c r="C24" s="75">
        <v>-48.7</v>
      </c>
    </row>
    <row r="25" spans="1:3" ht="12" thickBot="1" x14ac:dyDescent="0.25">
      <c r="A25" s="81" t="s">
        <v>171</v>
      </c>
      <c r="B25" s="75">
        <v>-60.2</v>
      </c>
      <c r="C25" s="75">
        <v>-48.7</v>
      </c>
    </row>
    <row r="26" spans="1:3" ht="12" thickBot="1" x14ac:dyDescent="0.25">
      <c r="A26" s="82" t="s">
        <v>172</v>
      </c>
      <c r="B26" s="75">
        <v>-60.1</v>
      </c>
      <c r="C26" s="75">
        <v>-48.7</v>
      </c>
    </row>
    <row r="27" spans="1:3" ht="12" thickBot="1" x14ac:dyDescent="0.25">
      <c r="A27" s="82" t="s">
        <v>173</v>
      </c>
      <c r="B27" s="75">
        <v>-0.1</v>
      </c>
      <c r="C27" s="80"/>
    </row>
    <row r="28" spans="1:3" ht="12" thickBot="1" x14ac:dyDescent="0.25">
      <c r="A28" s="79" t="s">
        <v>80</v>
      </c>
      <c r="B28" s="75">
        <v>-31128.799999999999</v>
      </c>
      <c r="C28" s="75">
        <v>-1340.8</v>
      </c>
    </row>
    <row r="29" spans="1:3" ht="12" thickBot="1" x14ac:dyDescent="0.25">
      <c r="A29" s="81" t="s">
        <v>174</v>
      </c>
      <c r="B29" s="75">
        <v>-31128.799999999999</v>
      </c>
      <c r="C29" s="75">
        <v>-1340.8</v>
      </c>
    </row>
    <row r="30" spans="1:3" ht="12" thickBot="1" x14ac:dyDescent="0.25">
      <c r="A30" s="82" t="s">
        <v>175</v>
      </c>
      <c r="B30" s="75">
        <v>-20459.3</v>
      </c>
      <c r="C30" s="80"/>
    </row>
    <row r="31" spans="1:3" ht="12" thickBot="1" x14ac:dyDescent="0.25">
      <c r="A31" s="82" t="s">
        <v>422</v>
      </c>
      <c r="B31" s="75">
        <v>-10669.5</v>
      </c>
      <c r="C31" s="75">
        <v>-50.7</v>
      </c>
    </row>
    <row r="32" spans="1:3" ht="12" thickBot="1" x14ac:dyDescent="0.25">
      <c r="A32" s="82" t="s">
        <v>176</v>
      </c>
      <c r="B32" s="75">
        <v>0</v>
      </c>
      <c r="C32" s="75">
        <v>-538.9</v>
      </c>
    </row>
    <row r="33" spans="1:3" ht="12" thickBot="1" x14ac:dyDescent="0.25">
      <c r="A33" s="82" t="s">
        <v>177</v>
      </c>
      <c r="B33" s="80"/>
      <c r="C33" s="75">
        <v>-481.5</v>
      </c>
    </row>
    <row r="34" spans="1:3" ht="12" thickBot="1" x14ac:dyDescent="0.25">
      <c r="A34" s="82" t="s">
        <v>178</v>
      </c>
      <c r="B34" s="80"/>
      <c r="C34" s="75">
        <v>-269.7</v>
      </c>
    </row>
    <row r="35" spans="1:3" ht="12" thickBot="1" x14ac:dyDescent="0.25">
      <c r="A35" s="82" t="s">
        <v>179</v>
      </c>
      <c r="B35" s="80"/>
      <c r="C35" s="74">
        <v>0</v>
      </c>
    </row>
    <row r="36" spans="1:3" ht="12" thickBot="1" x14ac:dyDescent="0.25">
      <c r="A36" s="79" t="s">
        <v>81</v>
      </c>
      <c r="B36" s="75">
        <v>-5648.6</v>
      </c>
      <c r="C36" s="75">
        <v>-6969.9</v>
      </c>
    </row>
    <row r="37" spans="1:3" ht="12" thickBot="1" x14ac:dyDescent="0.25">
      <c r="A37" s="81" t="s">
        <v>180</v>
      </c>
      <c r="B37" s="75">
        <v>-2408</v>
      </c>
      <c r="C37" s="75">
        <v>-1531.4</v>
      </c>
    </row>
    <row r="38" spans="1:3" ht="12" thickBot="1" x14ac:dyDescent="0.25">
      <c r="A38" s="82" t="s">
        <v>181</v>
      </c>
      <c r="B38" s="80"/>
      <c r="C38" s="75">
        <v>-1531.4</v>
      </c>
    </row>
    <row r="39" spans="1:3" ht="12" thickBot="1" x14ac:dyDescent="0.25">
      <c r="A39" s="82" t="s">
        <v>362</v>
      </c>
      <c r="B39" s="75">
        <v>-2408</v>
      </c>
      <c r="C39" s="80"/>
    </row>
    <row r="40" spans="1:3" ht="12" thickBot="1" x14ac:dyDescent="0.25">
      <c r="A40" s="81" t="s">
        <v>182</v>
      </c>
      <c r="B40" s="80"/>
      <c r="C40" s="75">
        <v>-804.9</v>
      </c>
    </row>
    <row r="41" spans="1:3" ht="12" thickBot="1" x14ac:dyDescent="0.25">
      <c r="A41" s="82" t="s">
        <v>183</v>
      </c>
      <c r="B41" s="80"/>
      <c r="C41" s="75">
        <v>-804.9</v>
      </c>
    </row>
    <row r="42" spans="1:3" ht="12" thickBot="1" x14ac:dyDescent="0.25">
      <c r="A42" s="81" t="s">
        <v>184</v>
      </c>
      <c r="B42" s="75">
        <v>-3240.6</v>
      </c>
      <c r="C42" s="75">
        <v>-4633.6000000000004</v>
      </c>
    </row>
    <row r="43" spans="1:3" ht="12" thickBot="1" x14ac:dyDescent="0.25">
      <c r="A43" s="82" t="s">
        <v>185</v>
      </c>
      <c r="B43" s="75">
        <v>-767.6</v>
      </c>
      <c r="C43" s="80"/>
    </row>
    <row r="44" spans="1:3" ht="12" thickBot="1" x14ac:dyDescent="0.25">
      <c r="A44" s="82" t="s">
        <v>186</v>
      </c>
      <c r="B44" s="75">
        <v>-2473</v>
      </c>
      <c r="C44" s="75">
        <v>-144.80000000000001</v>
      </c>
    </row>
    <row r="45" spans="1:3" ht="12" thickBot="1" x14ac:dyDescent="0.25">
      <c r="A45" s="82" t="s">
        <v>187</v>
      </c>
      <c r="B45" s="80"/>
      <c r="C45" s="75">
        <v>-1081.4000000000001</v>
      </c>
    </row>
    <row r="46" spans="1:3" ht="21.75" thickBot="1" x14ac:dyDescent="0.25">
      <c r="A46" s="82" t="s">
        <v>188</v>
      </c>
      <c r="B46" s="80"/>
      <c r="C46" s="75">
        <v>-3407.4</v>
      </c>
    </row>
    <row r="47" spans="1:3" ht="21.75" thickBot="1" x14ac:dyDescent="0.25">
      <c r="A47" s="79" t="s">
        <v>82</v>
      </c>
      <c r="B47" s="80"/>
      <c r="C47" s="75">
        <v>-542</v>
      </c>
    </row>
    <row r="48" spans="1:3" ht="21.75" thickBot="1" x14ac:dyDescent="0.25">
      <c r="A48" s="81" t="s">
        <v>189</v>
      </c>
      <c r="B48" s="80"/>
      <c r="C48" s="75">
        <v>-542</v>
      </c>
    </row>
    <row r="49" spans="1:3" ht="12" thickBot="1" x14ac:dyDescent="0.25">
      <c r="A49" s="82" t="s">
        <v>190</v>
      </c>
      <c r="B49" s="80"/>
      <c r="C49" s="74">
        <v>0</v>
      </c>
    </row>
    <row r="50" spans="1:3" ht="12" thickBot="1" x14ac:dyDescent="0.25">
      <c r="A50" s="82" t="s">
        <v>191</v>
      </c>
      <c r="B50" s="80"/>
      <c r="C50" s="74">
        <v>0</v>
      </c>
    </row>
    <row r="51" spans="1:3" ht="12" thickBot="1" x14ac:dyDescent="0.25">
      <c r="A51" s="82" t="s">
        <v>192</v>
      </c>
      <c r="B51" s="80"/>
      <c r="C51" s="75">
        <v>-542</v>
      </c>
    </row>
    <row r="52" spans="1:3" ht="12" thickBot="1" x14ac:dyDescent="0.25">
      <c r="A52" s="79" t="s">
        <v>83</v>
      </c>
      <c r="B52" s="75">
        <v>-6800.5</v>
      </c>
      <c r="C52" s="75">
        <v>-4346.8999999999996</v>
      </c>
    </row>
    <row r="53" spans="1:3" ht="12" thickBot="1" x14ac:dyDescent="0.25">
      <c r="A53" s="81" t="s">
        <v>193</v>
      </c>
      <c r="B53" s="75">
        <v>-299</v>
      </c>
      <c r="C53" s="80"/>
    </row>
    <row r="54" spans="1:3" ht="12" thickBot="1" x14ac:dyDescent="0.25">
      <c r="A54" s="82" t="s">
        <v>194</v>
      </c>
      <c r="B54" s="75">
        <v>-299</v>
      </c>
      <c r="C54" s="80"/>
    </row>
    <row r="55" spans="1:3" ht="12" thickBot="1" x14ac:dyDescent="0.25">
      <c r="A55" s="81" t="s">
        <v>195</v>
      </c>
      <c r="B55" s="75">
        <v>-6501.5</v>
      </c>
      <c r="C55" s="75">
        <v>-4346.8999999999996</v>
      </c>
    </row>
    <row r="56" spans="1:3" ht="12" thickBot="1" x14ac:dyDescent="0.25">
      <c r="A56" s="82" t="s">
        <v>423</v>
      </c>
      <c r="B56" s="74">
        <v>0</v>
      </c>
      <c r="C56" s="75">
        <v>-3599.1</v>
      </c>
    </row>
    <row r="57" spans="1:3" ht="12" thickBot="1" x14ac:dyDescent="0.25">
      <c r="A57" s="82" t="s">
        <v>197</v>
      </c>
      <c r="B57" s="75">
        <v>-403.2</v>
      </c>
      <c r="C57" s="80"/>
    </row>
    <row r="58" spans="1:3" ht="12" thickBot="1" x14ac:dyDescent="0.25">
      <c r="A58" s="82" t="s">
        <v>198</v>
      </c>
      <c r="B58" s="75">
        <v>-5441.9</v>
      </c>
      <c r="C58" s="75">
        <v>-1404.2</v>
      </c>
    </row>
    <row r="59" spans="1:3" ht="12" thickBot="1" x14ac:dyDescent="0.25">
      <c r="A59" s="82" t="s">
        <v>199</v>
      </c>
      <c r="B59" s="75">
        <v>-656.4</v>
      </c>
      <c r="C59" s="75">
        <v>-2809.4</v>
      </c>
    </row>
    <row r="60" spans="1:3" ht="12" thickBot="1" x14ac:dyDescent="0.25">
      <c r="A60" s="82" t="s">
        <v>200</v>
      </c>
      <c r="B60" s="74">
        <v>0</v>
      </c>
      <c r="C60" s="74">
        <v>3465.8</v>
      </c>
    </row>
    <row r="61" spans="1:3" ht="12" thickBot="1" x14ac:dyDescent="0.25">
      <c r="A61" s="78" t="s">
        <v>84</v>
      </c>
      <c r="B61" s="74">
        <v>44420.1</v>
      </c>
      <c r="C61" s="74">
        <v>2607759.7999999998</v>
      </c>
    </row>
    <row r="62" spans="1:3" ht="12" thickBot="1" x14ac:dyDescent="0.25">
      <c r="A62" s="79" t="s">
        <v>85</v>
      </c>
      <c r="B62" s="74">
        <v>3227</v>
      </c>
      <c r="C62" s="74">
        <v>1972273.9</v>
      </c>
    </row>
    <row r="63" spans="1:3" ht="12" thickBot="1" x14ac:dyDescent="0.25">
      <c r="A63" s="81" t="s">
        <v>201</v>
      </c>
      <c r="B63" s="74">
        <v>2977</v>
      </c>
      <c r="C63" s="74">
        <v>1711699.2</v>
      </c>
    </row>
    <row r="64" spans="1:3" ht="21.75" thickBot="1" x14ac:dyDescent="0.25">
      <c r="A64" s="82" t="s">
        <v>202</v>
      </c>
      <c r="B64" s="74">
        <v>2768.6</v>
      </c>
      <c r="C64" s="74">
        <v>1564375.7</v>
      </c>
    </row>
    <row r="65" spans="1:3" ht="12" thickBot="1" x14ac:dyDescent="0.25">
      <c r="A65" s="82" t="s">
        <v>203</v>
      </c>
      <c r="B65" s="74">
        <v>152.30000000000001</v>
      </c>
      <c r="C65" s="74">
        <v>86152.4</v>
      </c>
    </row>
    <row r="66" spans="1:3" ht="12" thickBot="1" x14ac:dyDescent="0.25">
      <c r="A66" s="82" t="s">
        <v>204</v>
      </c>
      <c r="B66" s="80"/>
      <c r="C66" s="75">
        <v>-2212.4</v>
      </c>
    </row>
    <row r="67" spans="1:3" ht="21.75" thickBot="1" x14ac:dyDescent="0.25">
      <c r="A67" s="82" t="s">
        <v>205</v>
      </c>
      <c r="B67" s="74">
        <v>56</v>
      </c>
      <c r="C67" s="74">
        <v>62716.7</v>
      </c>
    </row>
    <row r="68" spans="1:3" ht="12" thickBot="1" x14ac:dyDescent="0.25">
      <c r="A68" s="82" t="s">
        <v>206</v>
      </c>
      <c r="B68" s="80"/>
      <c r="C68" s="74">
        <v>666.9</v>
      </c>
    </row>
    <row r="69" spans="1:3" ht="12" thickBot="1" x14ac:dyDescent="0.25">
      <c r="A69" s="81" t="s">
        <v>207</v>
      </c>
      <c r="B69" s="74">
        <v>250.1</v>
      </c>
      <c r="C69" s="74">
        <v>191664.3</v>
      </c>
    </row>
    <row r="70" spans="1:3" ht="12" thickBot="1" x14ac:dyDescent="0.25">
      <c r="A70" s="82" t="s">
        <v>208</v>
      </c>
      <c r="B70" s="74">
        <v>250.1</v>
      </c>
      <c r="C70" s="74">
        <v>191664.3</v>
      </c>
    </row>
    <row r="71" spans="1:3" ht="21.75" thickBot="1" x14ac:dyDescent="0.25">
      <c r="A71" s="82" t="s">
        <v>209</v>
      </c>
      <c r="B71" s="74">
        <v>0</v>
      </c>
      <c r="C71" s="74">
        <v>0</v>
      </c>
    </row>
    <row r="72" spans="1:3" ht="12" thickBot="1" x14ac:dyDescent="0.25">
      <c r="A72" s="81" t="s">
        <v>210</v>
      </c>
      <c r="B72" s="80"/>
      <c r="C72" s="74">
        <v>68910.5</v>
      </c>
    </row>
    <row r="73" spans="1:3" ht="12" thickBot="1" x14ac:dyDescent="0.25">
      <c r="A73" s="82" t="s">
        <v>211</v>
      </c>
      <c r="B73" s="80"/>
      <c r="C73" s="74">
        <v>68910.5</v>
      </c>
    </row>
    <row r="74" spans="1:3" ht="12" thickBot="1" x14ac:dyDescent="0.25">
      <c r="A74" s="79" t="s">
        <v>86</v>
      </c>
      <c r="B74" s="74">
        <v>3.8</v>
      </c>
      <c r="C74" s="74">
        <v>88812.3</v>
      </c>
    </row>
    <row r="75" spans="1:3" ht="12" thickBot="1" x14ac:dyDescent="0.25">
      <c r="A75" s="81" t="s">
        <v>212</v>
      </c>
      <c r="B75" s="80"/>
      <c r="C75" s="74">
        <v>13179.7</v>
      </c>
    </row>
    <row r="76" spans="1:3" ht="12" thickBot="1" x14ac:dyDescent="0.25">
      <c r="A76" s="82" t="s">
        <v>351</v>
      </c>
      <c r="B76" s="80"/>
      <c r="C76" s="74">
        <v>10392.5</v>
      </c>
    </row>
    <row r="77" spans="1:3" ht="12" thickBot="1" x14ac:dyDescent="0.25">
      <c r="A77" s="82" t="s">
        <v>213</v>
      </c>
      <c r="B77" s="80"/>
      <c r="C77" s="74">
        <v>2787.3</v>
      </c>
    </row>
    <row r="78" spans="1:3" ht="12" thickBot="1" x14ac:dyDescent="0.25">
      <c r="A78" s="81" t="s">
        <v>214</v>
      </c>
      <c r="B78" s="74">
        <v>3.8</v>
      </c>
      <c r="C78" s="74">
        <v>75632.5</v>
      </c>
    </row>
    <row r="79" spans="1:3" ht="12" thickBot="1" x14ac:dyDescent="0.25">
      <c r="A79" s="82" t="s">
        <v>215</v>
      </c>
      <c r="B79" s="80"/>
      <c r="C79" s="74">
        <v>26858.2</v>
      </c>
    </row>
    <row r="80" spans="1:3" ht="21.75" thickBot="1" x14ac:dyDescent="0.25">
      <c r="A80" s="82" t="s">
        <v>216</v>
      </c>
      <c r="B80" s="74">
        <v>3.8</v>
      </c>
      <c r="C80" s="74">
        <v>14800.1</v>
      </c>
    </row>
    <row r="81" spans="1:3" ht="12" thickBot="1" x14ac:dyDescent="0.25">
      <c r="A81" s="82" t="s">
        <v>217</v>
      </c>
      <c r="B81" s="80"/>
      <c r="C81" s="74">
        <v>33974.199999999997</v>
      </c>
    </row>
    <row r="82" spans="1:3" ht="12" thickBot="1" x14ac:dyDescent="0.25">
      <c r="A82" s="79" t="s">
        <v>87</v>
      </c>
      <c r="B82" s="80"/>
      <c r="C82" s="74">
        <v>1760.9</v>
      </c>
    </row>
    <row r="83" spans="1:3" ht="12" thickBot="1" x14ac:dyDescent="0.25">
      <c r="A83" s="81" t="s">
        <v>218</v>
      </c>
      <c r="B83" s="80"/>
      <c r="C83" s="74">
        <v>1760.9</v>
      </c>
    </row>
    <row r="84" spans="1:3" ht="12" thickBot="1" x14ac:dyDescent="0.25">
      <c r="A84" s="82" t="s">
        <v>219</v>
      </c>
      <c r="B84" s="80"/>
      <c r="C84" s="74">
        <v>1760.9</v>
      </c>
    </row>
    <row r="85" spans="1:3" ht="12" thickBot="1" x14ac:dyDescent="0.25">
      <c r="A85" s="79" t="s">
        <v>88</v>
      </c>
      <c r="B85" s="74">
        <v>4826</v>
      </c>
      <c r="C85" s="74">
        <v>0.2</v>
      </c>
    </row>
    <row r="86" spans="1:3" ht="12" thickBot="1" x14ac:dyDescent="0.25">
      <c r="A86" s="81" t="s">
        <v>220</v>
      </c>
      <c r="B86" s="74">
        <v>4826</v>
      </c>
      <c r="C86" s="74">
        <v>0.2</v>
      </c>
    </row>
    <row r="87" spans="1:3" ht="21.75" thickBot="1" x14ac:dyDescent="0.25">
      <c r="A87" s="82" t="s">
        <v>221</v>
      </c>
      <c r="B87" s="74">
        <v>4826</v>
      </c>
      <c r="C87" s="74">
        <v>0</v>
      </c>
    </row>
    <row r="88" spans="1:3" ht="12" thickBot="1" x14ac:dyDescent="0.25">
      <c r="A88" s="82" t="s">
        <v>222</v>
      </c>
      <c r="B88" s="80"/>
      <c r="C88" s="74">
        <v>0</v>
      </c>
    </row>
    <row r="89" spans="1:3" ht="12" thickBot="1" x14ac:dyDescent="0.25">
      <c r="A89" s="82" t="s">
        <v>353</v>
      </c>
      <c r="B89" s="80"/>
      <c r="C89" s="74">
        <v>0.2</v>
      </c>
    </row>
    <row r="90" spans="1:3" ht="12" thickBot="1" x14ac:dyDescent="0.25">
      <c r="A90" s="79" t="s">
        <v>89</v>
      </c>
      <c r="B90" s="80"/>
      <c r="C90" s="74">
        <v>91499.5</v>
      </c>
    </row>
    <row r="91" spans="1:3" ht="12" thickBot="1" x14ac:dyDescent="0.25">
      <c r="A91" s="81" t="s">
        <v>223</v>
      </c>
      <c r="B91" s="80"/>
      <c r="C91" s="74">
        <v>91499.5</v>
      </c>
    </row>
    <row r="92" spans="1:3" ht="12" thickBot="1" x14ac:dyDescent="0.25">
      <c r="A92" s="82" t="s">
        <v>224</v>
      </c>
      <c r="B92" s="80"/>
      <c r="C92" s="74">
        <v>91499.5</v>
      </c>
    </row>
    <row r="93" spans="1:3" ht="12" thickBot="1" x14ac:dyDescent="0.25">
      <c r="A93" s="79" t="s">
        <v>162</v>
      </c>
      <c r="B93" s="74">
        <v>35433.800000000003</v>
      </c>
      <c r="C93" s="80"/>
    </row>
    <row r="94" spans="1:3" ht="12" thickBot="1" x14ac:dyDescent="0.25">
      <c r="A94" s="81" t="s">
        <v>225</v>
      </c>
      <c r="B94" s="74">
        <v>35433.800000000003</v>
      </c>
      <c r="C94" s="80"/>
    </row>
    <row r="95" spans="1:3" ht="12" thickBot="1" x14ac:dyDescent="0.25">
      <c r="A95" s="82" t="s">
        <v>226</v>
      </c>
      <c r="B95" s="74">
        <v>35433.800000000003</v>
      </c>
      <c r="C95" s="80"/>
    </row>
    <row r="96" spans="1:3" ht="12" thickBot="1" x14ac:dyDescent="0.25">
      <c r="A96" s="79" t="s">
        <v>90</v>
      </c>
      <c r="B96" s="74">
        <v>929.5</v>
      </c>
      <c r="C96" s="74">
        <v>453413</v>
      </c>
    </row>
    <row r="97" spans="1:3" ht="12" thickBot="1" x14ac:dyDescent="0.25">
      <c r="A97" s="81" t="s">
        <v>227</v>
      </c>
      <c r="B97" s="80"/>
      <c r="C97" s="74">
        <v>46.1</v>
      </c>
    </row>
    <row r="98" spans="1:3" ht="12" thickBot="1" x14ac:dyDescent="0.25">
      <c r="A98" s="82" t="s">
        <v>228</v>
      </c>
      <c r="B98" s="80"/>
      <c r="C98" s="74">
        <v>0</v>
      </c>
    </row>
    <row r="99" spans="1:3" ht="12" thickBot="1" x14ac:dyDescent="0.25">
      <c r="A99" s="82" t="s">
        <v>229</v>
      </c>
      <c r="B99" s="80"/>
      <c r="C99" s="74">
        <v>1.2</v>
      </c>
    </row>
    <row r="100" spans="1:3" ht="12" thickBot="1" x14ac:dyDescent="0.25">
      <c r="A100" s="82" t="s">
        <v>230</v>
      </c>
      <c r="B100" s="80"/>
      <c r="C100" s="74">
        <v>44.9</v>
      </c>
    </row>
    <row r="101" spans="1:3" ht="12" thickBot="1" x14ac:dyDescent="0.25">
      <c r="A101" s="81" t="s">
        <v>390</v>
      </c>
      <c r="B101" s="74">
        <v>1.6</v>
      </c>
      <c r="C101" s="74">
        <v>1691.8</v>
      </c>
    </row>
    <row r="102" spans="1:3" ht="12" thickBot="1" x14ac:dyDescent="0.25">
      <c r="A102" s="82" t="s">
        <v>391</v>
      </c>
      <c r="B102" s="74">
        <v>1.6</v>
      </c>
      <c r="C102" s="74">
        <v>1691.8</v>
      </c>
    </row>
    <row r="103" spans="1:3" ht="12" thickBot="1" x14ac:dyDescent="0.25">
      <c r="A103" s="81" t="s">
        <v>231</v>
      </c>
      <c r="B103" s="74">
        <v>0</v>
      </c>
      <c r="C103" s="74">
        <v>79916.800000000003</v>
      </c>
    </row>
    <row r="104" spans="1:3" ht="12" thickBot="1" x14ac:dyDescent="0.25">
      <c r="A104" s="82" t="s">
        <v>232</v>
      </c>
      <c r="B104" s="74">
        <v>0</v>
      </c>
      <c r="C104" s="74">
        <v>1568.5</v>
      </c>
    </row>
    <row r="105" spans="1:3" ht="12" thickBot="1" x14ac:dyDescent="0.25">
      <c r="A105" s="82" t="s">
        <v>233</v>
      </c>
      <c r="B105" s="80"/>
      <c r="C105" s="74">
        <v>78348.3</v>
      </c>
    </row>
    <row r="106" spans="1:3" ht="12" thickBot="1" x14ac:dyDescent="0.25">
      <c r="A106" s="81" t="s">
        <v>234</v>
      </c>
      <c r="B106" s="74">
        <v>927.9</v>
      </c>
      <c r="C106" s="74">
        <v>371758.3</v>
      </c>
    </row>
    <row r="107" spans="1:3" ht="12" thickBot="1" x14ac:dyDescent="0.25">
      <c r="A107" s="82" t="s">
        <v>424</v>
      </c>
      <c r="B107" s="74">
        <v>909.4</v>
      </c>
      <c r="C107" s="74">
        <v>279177.5</v>
      </c>
    </row>
    <row r="108" spans="1:3" ht="12" thickBot="1" x14ac:dyDescent="0.25">
      <c r="A108" s="82" t="s">
        <v>425</v>
      </c>
      <c r="B108" s="74">
        <v>18.5</v>
      </c>
      <c r="C108" s="74">
        <v>932</v>
      </c>
    </row>
    <row r="109" spans="1:3" ht="12" thickBot="1" x14ac:dyDescent="0.25">
      <c r="A109" s="82" t="s">
        <v>363</v>
      </c>
      <c r="B109" s="80"/>
      <c r="C109" s="74">
        <v>3701.2</v>
      </c>
    </row>
    <row r="110" spans="1:3" ht="12" thickBot="1" x14ac:dyDescent="0.25">
      <c r="A110" s="82" t="s">
        <v>235</v>
      </c>
      <c r="B110" s="80"/>
      <c r="C110" s="74">
        <v>0</v>
      </c>
    </row>
    <row r="111" spans="1:3" ht="12" thickBot="1" x14ac:dyDescent="0.25">
      <c r="A111" s="82" t="s">
        <v>236</v>
      </c>
      <c r="B111" s="80"/>
      <c r="C111" s="74">
        <v>214.4</v>
      </c>
    </row>
    <row r="112" spans="1:3" ht="12" thickBot="1" x14ac:dyDescent="0.25">
      <c r="A112" s="82" t="s">
        <v>237</v>
      </c>
      <c r="B112" s="74">
        <v>0</v>
      </c>
      <c r="C112" s="74">
        <v>521.4</v>
      </c>
    </row>
    <row r="113" spans="1:3" ht="12" thickBot="1" x14ac:dyDescent="0.25">
      <c r="A113" s="82" t="s">
        <v>238</v>
      </c>
      <c r="B113" s="74">
        <v>0</v>
      </c>
      <c r="C113" s="74">
        <v>22903.5</v>
      </c>
    </row>
    <row r="114" spans="1:3" ht="12" thickBot="1" x14ac:dyDescent="0.25">
      <c r="A114" s="82" t="s">
        <v>239</v>
      </c>
      <c r="B114" s="74">
        <v>0</v>
      </c>
      <c r="C114" s="74">
        <v>63929</v>
      </c>
    </row>
    <row r="115" spans="1:3" ht="12" thickBot="1" x14ac:dyDescent="0.25">
      <c r="A115" s="82" t="s">
        <v>240</v>
      </c>
      <c r="B115" s="80"/>
      <c r="C115" s="74">
        <v>379.3</v>
      </c>
    </row>
    <row r="116" spans="1:3" ht="12" thickBot="1" x14ac:dyDescent="0.25">
      <c r="A116" s="77" t="s">
        <v>91</v>
      </c>
      <c r="B116" s="74">
        <v>470.9</v>
      </c>
      <c r="C116" s="75">
        <v>-44</v>
      </c>
    </row>
    <row r="117" spans="1:3" ht="12" thickBot="1" x14ac:dyDescent="0.25">
      <c r="A117" s="78" t="s">
        <v>92</v>
      </c>
      <c r="B117" s="74">
        <v>470.9</v>
      </c>
      <c r="C117" s="75">
        <v>-44</v>
      </c>
    </row>
    <row r="118" spans="1:3" ht="12" thickBot="1" x14ac:dyDescent="0.25">
      <c r="A118" s="79" t="s">
        <v>93</v>
      </c>
      <c r="B118" s="74">
        <v>554</v>
      </c>
      <c r="C118" s="75">
        <v>-6908.2</v>
      </c>
    </row>
    <row r="119" spans="1:3" ht="12" thickBot="1" x14ac:dyDescent="0.25">
      <c r="A119" s="81" t="s">
        <v>241</v>
      </c>
      <c r="B119" s="75">
        <v>-1537.1</v>
      </c>
      <c r="C119" s="75">
        <v>-28921.200000000001</v>
      </c>
    </row>
    <row r="120" spans="1:3" ht="12" thickBot="1" x14ac:dyDescent="0.25">
      <c r="A120" s="82" t="s">
        <v>242</v>
      </c>
      <c r="B120" s="75">
        <v>-1397</v>
      </c>
      <c r="C120" s="80"/>
    </row>
    <row r="121" spans="1:3" ht="12" thickBot="1" x14ac:dyDescent="0.25">
      <c r="A121" s="82" t="s">
        <v>243</v>
      </c>
      <c r="B121" s="75">
        <v>-140.1</v>
      </c>
      <c r="C121" s="75">
        <v>-28430.2</v>
      </c>
    </row>
    <row r="122" spans="1:3" ht="12" thickBot="1" x14ac:dyDescent="0.25">
      <c r="A122" s="82" t="s">
        <v>244</v>
      </c>
      <c r="B122" s="80"/>
      <c r="C122" s="75">
        <v>-491</v>
      </c>
    </row>
    <row r="123" spans="1:3" ht="12" thickBot="1" x14ac:dyDescent="0.25">
      <c r="A123" s="81" t="s">
        <v>245</v>
      </c>
      <c r="B123" s="74">
        <v>2091.1</v>
      </c>
      <c r="C123" s="74">
        <v>22013</v>
      </c>
    </row>
    <row r="124" spans="1:3" ht="12" thickBot="1" x14ac:dyDescent="0.25">
      <c r="A124" s="82" t="s">
        <v>246</v>
      </c>
      <c r="B124" s="74">
        <v>915</v>
      </c>
      <c r="C124" s="80"/>
    </row>
    <row r="125" spans="1:3" ht="12" thickBot="1" x14ac:dyDescent="0.25">
      <c r="A125" s="82" t="s">
        <v>247</v>
      </c>
      <c r="B125" s="74">
        <v>949.6</v>
      </c>
      <c r="C125" s="74">
        <v>0</v>
      </c>
    </row>
    <row r="126" spans="1:3" ht="12" thickBot="1" x14ac:dyDescent="0.25">
      <c r="A126" s="82" t="s">
        <v>248</v>
      </c>
      <c r="B126" s="75">
        <v>-261.39999999999998</v>
      </c>
      <c r="C126" s="74">
        <v>0</v>
      </c>
    </row>
    <row r="127" spans="1:3" ht="21.75" thickBot="1" x14ac:dyDescent="0.25">
      <c r="A127" s="82" t="s">
        <v>249</v>
      </c>
      <c r="B127" s="74">
        <v>0</v>
      </c>
      <c r="C127" s="74">
        <v>58045.7</v>
      </c>
    </row>
    <row r="128" spans="1:3" ht="21.75" thickBot="1" x14ac:dyDescent="0.25">
      <c r="A128" s="82" t="s">
        <v>250</v>
      </c>
      <c r="B128" s="74">
        <v>0</v>
      </c>
      <c r="C128" s="75">
        <v>-34145.800000000003</v>
      </c>
    </row>
    <row r="129" spans="1:3" ht="21.75" thickBot="1" x14ac:dyDescent="0.25">
      <c r="A129" s="82" t="s">
        <v>251</v>
      </c>
      <c r="B129" s="74">
        <v>487.8</v>
      </c>
      <c r="C129" s="75">
        <v>-1886.9</v>
      </c>
    </row>
    <row r="130" spans="1:3" ht="12" thickBot="1" x14ac:dyDescent="0.25">
      <c r="A130" s="79" t="s">
        <v>94</v>
      </c>
      <c r="B130" s="75">
        <v>-95.4</v>
      </c>
      <c r="C130" s="75">
        <v>-1756.3</v>
      </c>
    </row>
    <row r="131" spans="1:3" ht="12" thickBot="1" x14ac:dyDescent="0.25">
      <c r="A131" s="81" t="s">
        <v>252</v>
      </c>
      <c r="B131" s="75">
        <v>-95.4</v>
      </c>
      <c r="C131" s="75">
        <v>-1756.3</v>
      </c>
    </row>
    <row r="132" spans="1:3" ht="12" thickBot="1" x14ac:dyDescent="0.25">
      <c r="A132" s="82" t="s">
        <v>253</v>
      </c>
      <c r="B132" s="74">
        <v>0</v>
      </c>
      <c r="C132" s="74">
        <v>0</v>
      </c>
    </row>
    <row r="133" spans="1:3" ht="12" thickBot="1" x14ac:dyDescent="0.25">
      <c r="A133" s="82" t="s">
        <v>254</v>
      </c>
      <c r="B133" s="75">
        <v>-95.4</v>
      </c>
      <c r="C133" s="75">
        <v>-1756.3</v>
      </c>
    </row>
    <row r="134" spans="1:3" ht="12" thickBot="1" x14ac:dyDescent="0.25">
      <c r="A134" s="79" t="s">
        <v>95</v>
      </c>
      <c r="B134" s="74">
        <v>12.3</v>
      </c>
      <c r="C134" s="74">
        <v>8620.4</v>
      </c>
    </row>
    <row r="135" spans="1:3" ht="12" thickBot="1" x14ac:dyDescent="0.25">
      <c r="A135" s="81" t="s">
        <v>255</v>
      </c>
      <c r="B135" s="74">
        <v>12.3</v>
      </c>
      <c r="C135" s="74">
        <v>8620.4</v>
      </c>
    </row>
    <row r="136" spans="1:3" ht="12" thickBot="1" x14ac:dyDescent="0.25">
      <c r="A136" s="82" t="s">
        <v>256</v>
      </c>
      <c r="B136" s="74">
        <v>12.3</v>
      </c>
      <c r="C136" s="74">
        <v>8620.4</v>
      </c>
    </row>
    <row r="137" spans="1:3" ht="12" thickBot="1" x14ac:dyDescent="0.25">
      <c r="A137" s="76" t="s">
        <v>96</v>
      </c>
      <c r="B137" s="74">
        <v>0</v>
      </c>
      <c r="C137" s="75">
        <v>-114439.5</v>
      </c>
    </row>
    <row r="138" spans="1:3" ht="12" thickBot="1" x14ac:dyDescent="0.25">
      <c r="A138" s="77" t="s">
        <v>97</v>
      </c>
      <c r="B138" s="74">
        <v>0</v>
      </c>
      <c r="C138" s="75">
        <v>-114439.5</v>
      </c>
    </row>
    <row r="139" spans="1:3" ht="12" thickBot="1" x14ac:dyDescent="0.25">
      <c r="A139" s="78" t="s">
        <v>98</v>
      </c>
      <c r="B139" s="74">
        <v>0</v>
      </c>
      <c r="C139" s="75">
        <v>-114439.5</v>
      </c>
    </row>
    <row r="140" spans="1:3" ht="12" thickBot="1" x14ac:dyDescent="0.25">
      <c r="A140" s="79" t="s">
        <v>99</v>
      </c>
      <c r="B140" s="80"/>
      <c r="C140" s="75">
        <v>-114439.5</v>
      </c>
    </row>
    <row r="141" spans="1:3" ht="12" thickBot="1" x14ac:dyDescent="0.25">
      <c r="A141" s="81" t="s">
        <v>257</v>
      </c>
      <c r="B141" s="80"/>
      <c r="C141" s="75">
        <v>-114439.5</v>
      </c>
    </row>
    <row r="142" spans="1:3" ht="12" thickBot="1" x14ac:dyDescent="0.25">
      <c r="A142" s="82" t="s">
        <v>258</v>
      </c>
      <c r="B142" s="80"/>
      <c r="C142" s="75">
        <v>-15485.7</v>
      </c>
    </row>
    <row r="143" spans="1:3" ht="12" thickBot="1" x14ac:dyDescent="0.25">
      <c r="A143" s="82" t="s">
        <v>259</v>
      </c>
      <c r="B143" s="80"/>
      <c r="C143" s="75">
        <v>-98448.8</v>
      </c>
    </row>
    <row r="144" spans="1:3" ht="12" thickBot="1" x14ac:dyDescent="0.25">
      <c r="A144" s="82" t="s">
        <v>260</v>
      </c>
      <c r="B144" s="80"/>
      <c r="C144" s="75">
        <v>-505</v>
      </c>
    </row>
    <row r="145" spans="1:3" ht="12" thickBot="1" x14ac:dyDescent="0.25">
      <c r="A145" s="79" t="s">
        <v>100</v>
      </c>
      <c r="B145" s="74">
        <v>0</v>
      </c>
      <c r="C145" s="74">
        <v>0</v>
      </c>
    </row>
    <row r="146" spans="1:3" ht="12" thickBot="1" x14ac:dyDescent="0.25">
      <c r="A146" s="81" t="s">
        <v>261</v>
      </c>
      <c r="B146" s="74">
        <v>0</v>
      </c>
      <c r="C146" s="74">
        <v>0</v>
      </c>
    </row>
    <row r="147" spans="1:3" x14ac:dyDescent="0.2">
      <c r="A147" s="82" t="s">
        <v>262</v>
      </c>
      <c r="B147" s="74">
        <v>0</v>
      </c>
      <c r="C147" s="74">
        <v>0</v>
      </c>
    </row>
    <row r="148" spans="1:3" ht="33.75" x14ac:dyDescent="0.2">
      <c r="A148" s="83"/>
      <c r="B148" s="83" t="s">
        <v>426</v>
      </c>
    </row>
    <row r="149" spans="1:3" x14ac:dyDescent="0.2">
      <c r="A149" s="83" t="s">
        <v>101</v>
      </c>
      <c r="B149" s="83" t="s">
        <v>427</v>
      </c>
    </row>
    <row r="150" spans="1:3" x14ac:dyDescent="0.2">
      <c r="A150" s="83" t="s">
        <v>101</v>
      </c>
      <c r="B150" s="83" t="s">
        <v>428</v>
      </c>
    </row>
    <row r="151" spans="1:3" x14ac:dyDescent="0.2">
      <c r="A151" s="83" t="s">
        <v>101</v>
      </c>
      <c r="B151" s="83" t="s">
        <v>429</v>
      </c>
    </row>
    <row r="152" spans="1:3" ht="33.75" x14ac:dyDescent="0.2">
      <c r="A152" s="83" t="s">
        <v>101</v>
      </c>
      <c r="B152" s="83" t="s">
        <v>430</v>
      </c>
    </row>
    <row r="153" spans="1:3" ht="22.5" x14ac:dyDescent="0.2">
      <c r="A153" s="83" t="s">
        <v>101</v>
      </c>
      <c r="B153" s="83" t="s">
        <v>431</v>
      </c>
    </row>
    <row r="154" spans="1:3" x14ac:dyDescent="0.2">
      <c r="A154" s="83" t="s">
        <v>101</v>
      </c>
      <c r="B154" s="83" t="s">
        <v>432</v>
      </c>
    </row>
  </sheetData>
  <mergeCells count="6">
    <mergeCell ref="B6:C6"/>
    <mergeCell ref="A1:C1"/>
    <mergeCell ref="A2:C2"/>
    <mergeCell ref="A3:C3"/>
    <mergeCell ref="A4:C4"/>
    <mergeCell ref="A5:C5"/>
  </mergeCells>
  <phoneticPr fontId="11" type="noConversion"/>
  <pageMargins left="0.75" right="0.75" top="1" bottom="1" header="0.5" footer="0.5"/>
  <pageSetup paperSize="9" fitToHeight="3" orientation="portrait" r:id="rId1"/>
  <headerFooter alignWithMargins="0">
    <oddHeader>&amp;C&amp;B&amp;"Arial"&amp;12&amp;Kff0000​‌UNCLASSIFIED ‌​</oddHeader>
    <oddFooter>&amp;C&amp;B&amp;"Arial"&amp;12&amp;Kff0000​‌UNCLASSIFIED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14"/>
    <pageSetUpPr fitToPage="1"/>
  </sheetPr>
  <dimension ref="A1:G43"/>
  <sheetViews>
    <sheetView showGridLines="0" zoomScaleNormal="100" workbookViewId="0">
      <selection activeCell="A4" sqref="A4"/>
    </sheetView>
  </sheetViews>
  <sheetFormatPr defaultRowHeight="12.75" x14ac:dyDescent="0.2"/>
  <cols>
    <col min="1" max="1" width="65.5703125" customWidth="1"/>
    <col min="2" max="2" width="21.5703125" customWidth="1"/>
    <col min="3" max="3" width="13.7109375" customWidth="1"/>
    <col min="4" max="4" width="13" customWidth="1"/>
    <col min="5" max="5" width="13.7109375" customWidth="1"/>
    <col min="7" max="7" width="10" bestFit="1" customWidth="1"/>
    <col min="257" max="257" width="65.5703125" customWidth="1"/>
    <col min="258" max="258" width="73.85546875" customWidth="1"/>
    <col min="259" max="260" width="12.140625" customWidth="1"/>
    <col min="261" max="261" width="0.7109375" customWidth="1"/>
    <col min="513" max="513" width="65.5703125" customWidth="1"/>
    <col min="514" max="514" width="73.85546875" customWidth="1"/>
    <col min="515" max="516" width="12.140625" customWidth="1"/>
    <col min="517" max="517" width="0.7109375" customWidth="1"/>
    <col min="769" max="769" width="65.5703125" customWidth="1"/>
    <col min="770" max="770" width="73.85546875" customWidth="1"/>
    <col min="771" max="772" width="12.140625" customWidth="1"/>
    <col min="773" max="773" width="0.7109375" customWidth="1"/>
    <col min="1025" max="1025" width="65.5703125" customWidth="1"/>
    <col min="1026" max="1026" width="73.85546875" customWidth="1"/>
    <col min="1027" max="1028" width="12.140625" customWidth="1"/>
    <col min="1029" max="1029" width="0.7109375" customWidth="1"/>
    <col min="1281" max="1281" width="65.5703125" customWidth="1"/>
    <col min="1282" max="1282" width="73.85546875" customWidth="1"/>
    <col min="1283" max="1284" width="12.140625" customWidth="1"/>
    <col min="1285" max="1285" width="0.7109375" customWidth="1"/>
    <col min="1537" max="1537" width="65.5703125" customWidth="1"/>
    <col min="1538" max="1538" width="73.85546875" customWidth="1"/>
    <col min="1539" max="1540" width="12.140625" customWidth="1"/>
    <col min="1541" max="1541" width="0.7109375" customWidth="1"/>
    <col min="1793" max="1793" width="65.5703125" customWidth="1"/>
    <col min="1794" max="1794" width="73.85546875" customWidth="1"/>
    <col min="1795" max="1796" width="12.140625" customWidth="1"/>
    <col min="1797" max="1797" width="0.7109375" customWidth="1"/>
    <col min="2049" max="2049" width="65.5703125" customWidth="1"/>
    <col min="2050" max="2050" width="73.85546875" customWidth="1"/>
    <col min="2051" max="2052" width="12.140625" customWidth="1"/>
    <col min="2053" max="2053" width="0.7109375" customWidth="1"/>
    <col min="2305" max="2305" width="65.5703125" customWidth="1"/>
    <col min="2306" max="2306" width="73.85546875" customWidth="1"/>
    <col min="2307" max="2308" width="12.140625" customWidth="1"/>
    <col min="2309" max="2309" width="0.7109375" customWidth="1"/>
    <col min="2561" max="2561" width="65.5703125" customWidth="1"/>
    <col min="2562" max="2562" width="73.85546875" customWidth="1"/>
    <col min="2563" max="2564" width="12.140625" customWidth="1"/>
    <col min="2565" max="2565" width="0.7109375" customWidth="1"/>
    <col min="2817" max="2817" width="65.5703125" customWidth="1"/>
    <col min="2818" max="2818" width="73.85546875" customWidth="1"/>
    <col min="2819" max="2820" width="12.140625" customWidth="1"/>
    <col min="2821" max="2821" width="0.7109375" customWidth="1"/>
    <col min="3073" max="3073" width="65.5703125" customWidth="1"/>
    <col min="3074" max="3074" width="73.85546875" customWidth="1"/>
    <col min="3075" max="3076" width="12.140625" customWidth="1"/>
    <col min="3077" max="3077" width="0.7109375" customWidth="1"/>
    <col min="3329" max="3329" width="65.5703125" customWidth="1"/>
    <col min="3330" max="3330" width="73.85546875" customWidth="1"/>
    <col min="3331" max="3332" width="12.140625" customWidth="1"/>
    <col min="3333" max="3333" width="0.7109375" customWidth="1"/>
    <col min="3585" max="3585" width="65.5703125" customWidth="1"/>
    <col min="3586" max="3586" width="73.85546875" customWidth="1"/>
    <col min="3587" max="3588" width="12.140625" customWidth="1"/>
    <col min="3589" max="3589" width="0.7109375" customWidth="1"/>
    <col min="3841" max="3841" width="65.5703125" customWidth="1"/>
    <col min="3842" max="3842" width="73.85546875" customWidth="1"/>
    <col min="3843" max="3844" width="12.140625" customWidth="1"/>
    <col min="3845" max="3845" width="0.7109375" customWidth="1"/>
    <col min="4097" max="4097" width="65.5703125" customWidth="1"/>
    <col min="4098" max="4098" width="73.85546875" customWidth="1"/>
    <col min="4099" max="4100" width="12.140625" customWidth="1"/>
    <col min="4101" max="4101" width="0.7109375" customWidth="1"/>
    <col min="4353" max="4353" width="65.5703125" customWidth="1"/>
    <col min="4354" max="4354" width="73.85546875" customWidth="1"/>
    <col min="4355" max="4356" width="12.140625" customWidth="1"/>
    <col min="4357" max="4357" width="0.7109375" customWidth="1"/>
    <col min="4609" max="4609" width="65.5703125" customWidth="1"/>
    <col min="4610" max="4610" width="73.85546875" customWidth="1"/>
    <col min="4611" max="4612" width="12.140625" customWidth="1"/>
    <col min="4613" max="4613" width="0.7109375" customWidth="1"/>
    <col min="4865" max="4865" width="65.5703125" customWidth="1"/>
    <col min="4866" max="4866" width="73.85546875" customWidth="1"/>
    <col min="4867" max="4868" width="12.140625" customWidth="1"/>
    <col min="4869" max="4869" width="0.7109375" customWidth="1"/>
    <col min="5121" max="5121" width="65.5703125" customWidth="1"/>
    <col min="5122" max="5122" width="73.85546875" customWidth="1"/>
    <col min="5123" max="5124" width="12.140625" customWidth="1"/>
    <col min="5125" max="5125" width="0.7109375" customWidth="1"/>
    <col min="5377" max="5377" width="65.5703125" customWidth="1"/>
    <col min="5378" max="5378" width="73.85546875" customWidth="1"/>
    <col min="5379" max="5380" width="12.140625" customWidth="1"/>
    <col min="5381" max="5381" width="0.7109375" customWidth="1"/>
    <col min="5633" max="5633" width="65.5703125" customWidth="1"/>
    <col min="5634" max="5634" width="73.85546875" customWidth="1"/>
    <col min="5635" max="5636" width="12.140625" customWidth="1"/>
    <col min="5637" max="5637" width="0.7109375" customWidth="1"/>
    <col min="5889" max="5889" width="65.5703125" customWidth="1"/>
    <col min="5890" max="5890" width="73.85546875" customWidth="1"/>
    <col min="5891" max="5892" width="12.140625" customWidth="1"/>
    <col min="5893" max="5893" width="0.7109375" customWidth="1"/>
    <col min="6145" max="6145" width="65.5703125" customWidth="1"/>
    <col min="6146" max="6146" width="73.85546875" customWidth="1"/>
    <col min="6147" max="6148" width="12.140625" customWidth="1"/>
    <col min="6149" max="6149" width="0.7109375" customWidth="1"/>
    <col min="6401" max="6401" width="65.5703125" customWidth="1"/>
    <col min="6402" max="6402" width="73.85546875" customWidth="1"/>
    <col min="6403" max="6404" width="12.140625" customWidth="1"/>
    <col min="6405" max="6405" width="0.7109375" customWidth="1"/>
    <col min="6657" max="6657" width="65.5703125" customWidth="1"/>
    <col min="6658" max="6658" width="73.85546875" customWidth="1"/>
    <col min="6659" max="6660" width="12.140625" customWidth="1"/>
    <col min="6661" max="6661" width="0.7109375" customWidth="1"/>
    <col min="6913" max="6913" width="65.5703125" customWidth="1"/>
    <col min="6914" max="6914" width="73.85546875" customWidth="1"/>
    <col min="6915" max="6916" width="12.140625" customWidth="1"/>
    <col min="6917" max="6917" width="0.7109375" customWidth="1"/>
    <col min="7169" max="7169" width="65.5703125" customWidth="1"/>
    <col min="7170" max="7170" width="73.85546875" customWidth="1"/>
    <col min="7171" max="7172" width="12.140625" customWidth="1"/>
    <col min="7173" max="7173" width="0.7109375" customWidth="1"/>
    <col min="7425" max="7425" width="65.5703125" customWidth="1"/>
    <col min="7426" max="7426" width="73.85546875" customWidth="1"/>
    <col min="7427" max="7428" width="12.140625" customWidth="1"/>
    <col min="7429" max="7429" width="0.7109375" customWidth="1"/>
    <col min="7681" max="7681" width="65.5703125" customWidth="1"/>
    <col min="7682" max="7682" width="73.85546875" customWidth="1"/>
    <col min="7683" max="7684" width="12.140625" customWidth="1"/>
    <col min="7685" max="7685" width="0.7109375" customWidth="1"/>
    <col min="7937" max="7937" width="65.5703125" customWidth="1"/>
    <col min="7938" max="7938" width="73.85546875" customWidth="1"/>
    <col min="7939" max="7940" width="12.140625" customWidth="1"/>
    <col min="7941" max="7941" width="0.7109375" customWidth="1"/>
    <col min="8193" max="8193" width="65.5703125" customWidth="1"/>
    <col min="8194" max="8194" width="73.85546875" customWidth="1"/>
    <col min="8195" max="8196" width="12.140625" customWidth="1"/>
    <col min="8197" max="8197" width="0.7109375" customWidth="1"/>
    <col min="8449" max="8449" width="65.5703125" customWidth="1"/>
    <col min="8450" max="8450" width="73.85546875" customWidth="1"/>
    <col min="8451" max="8452" width="12.140625" customWidth="1"/>
    <col min="8453" max="8453" width="0.7109375" customWidth="1"/>
    <col min="8705" max="8705" width="65.5703125" customWidth="1"/>
    <col min="8706" max="8706" width="73.85546875" customWidth="1"/>
    <col min="8707" max="8708" width="12.140625" customWidth="1"/>
    <col min="8709" max="8709" width="0.7109375" customWidth="1"/>
    <col min="8961" max="8961" width="65.5703125" customWidth="1"/>
    <col min="8962" max="8962" width="73.85546875" customWidth="1"/>
    <col min="8963" max="8964" width="12.140625" customWidth="1"/>
    <col min="8965" max="8965" width="0.7109375" customWidth="1"/>
    <col min="9217" max="9217" width="65.5703125" customWidth="1"/>
    <col min="9218" max="9218" width="73.85546875" customWidth="1"/>
    <col min="9219" max="9220" width="12.140625" customWidth="1"/>
    <col min="9221" max="9221" width="0.7109375" customWidth="1"/>
    <col min="9473" max="9473" width="65.5703125" customWidth="1"/>
    <col min="9474" max="9474" width="73.85546875" customWidth="1"/>
    <col min="9475" max="9476" width="12.140625" customWidth="1"/>
    <col min="9477" max="9477" width="0.7109375" customWidth="1"/>
    <col min="9729" max="9729" width="65.5703125" customWidth="1"/>
    <col min="9730" max="9730" width="73.85546875" customWidth="1"/>
    <col min="9731" max="9732" width="12.140625" customWidth="1"/>
    <col min="9733" max="9733" width="0.7109375" customWidth="1"/>
    <col min="9985" max="9985" width="65.5703125" customWidth="1"/>
    <col min="9986" max="9986" width="73.85546875" customWidth="1"/>
    <col min="9987" max="9988" width="12.140625" customWidth="1"/>
    <col min="9989" max="9989" width="0.7109375" customWidth="1"/>
    <col min="10241" max="10241" width="65.5703125" customWidth="1"/>
    <col min="10242" max="10242" width="73.85546875" customWidth="1"/>
    <col min="10243" max="10244" width="12.140625" customWidth="1"/>
    <col min="10245" max="10245" width="0.7109375" customWidth="1"/>
    <col min="10497" max="10497" width="65.5703125" customWidth="1"/>
    <col min="10498" max="10498" width="73.85546875" customWidth="1"/>
    <col min="10499" max="10500" width="12.140625" customWidth="1"/>
    <col min="10501" max="10501" width="0.7109375" customWidth="1"/>
    <col min="10753" max="10753" width="65.5703125" customWidth="1"/>
    <col min="10754" max="10754" width="73.85546875" customWidth="1"/>
    <col min="10755" max="10756" width="12.140625" customWidth="1"/>
    <col min="10757" max="10757" width="0.7109375" customWidth="1"/>
    <col min="11009" max="11009" width="65.5703125" customWidth="1"/>
    <col min="11010" max="11010" width="73.85546875" customWidth="1"/>
    <col min="11011" max="11012" width="12.140625" customWidth="1"/>
    <col min="11013" max="11013" width="0.7109375" customWidth="1"/>
    <col min="11265" max="11265" width="65.5703125" customWidth="1"/>
    <col min="11266" max="11266" width="73.85546875" customWidth="1"/>
    <col min="11267" max="11268" width="12.140625" customWidth="1"/>
    <col min="11269" max="11269" width="0.7109375" customWidth="1"/>
    <col min="11521" max="11521" width="65.5703125" customWidth="1"/>
    <col min="11522" max="11522" width="73.85546875" customWidth="1"/>
    <col min="11523" max="11524" width="12.140625" customWidth="1"/>
    <col min="11525" max="11525" width="0.7109375" customWidth="1"/>
    <col min="11777" max="11777" width="65.5703125" customWidth="1"/>
    <col min="11778" max="11778" width="73.85546875" customWidth="1"/>
    <col min="11779" max="11780" width="12.140625" customWidth="1"/>
    <col min="11781" max="11781" width="0.7109375" customWidth="1"/>
    <col min="12033" max="12033" width="65.5703125" customWidth="1"/>
    <col min="12034" max="12034" width="73.85546875" customWidth="1"/>
    <col min="12035" max="12036" width="12.140625" customWidth="1"/>
    <col min="12037" max="12037" width="0.7109375" customWidth="1"/>
    <col min="12289" max="12289" width="65.5703125" customWidth="1"/>
    <col min="12290" max="12290" width="73.85546875" customWidth="1"/>
    <col min="12291" max="12292" width="12.140625" customWidth="1"/>
    <col min="12293" max="12293" width="0.7109375" customWidth="1"/>
    <col min="12545" max="12545" width="65.5703125" customWidth="1"/>
    <col min="12546" max="12546" width="73.85546875" customWidth="1"/>
    <col min="12547" max="12548" width="12.140625" customWidth="1"/>
    <col min="12549" max="12549" width="0.7109375" customWidth="1"/>
    <col min="12801" max="12801" width="65.5703125" customWidth="1"/>
    <col min="12802" max="12802" width="73.85546875" customWidth="1"/>
    <col min="12803" max="12804" width="12.140625" customWidth="1"/>
    <col min="12805" max="12805" width="0.7109375" customWidth="1"/>
    <col min="13057" max="13057" width="65.5703125" customWidth="1"/>
    <col min="13058" max="13058" width="73.85546875" customWidth="1"/>
    <col min="13059" max="13060" width="12.140625" customWidth="1"/>
    <col min="13061" max="13061" width="0.7109375" customWidth="1"/>
    <col min="13313" max="13313" width="65.5703125" customWidth="1"/>
    <col min="13314" max="13314" width="73.85546875" customWidth="1"/>
    <col min="13315" max="13316" width="12.140625" customWidth="1"/>
    <col min="13317" max="13317" width="0.7109375" customWidth="1"/>
    <col min="13569" max="13569" width="65.5703125" customWidth="1"/>
    <col min="13570" max="13570" width="73.85546875" customWidth="1"/>
    <col min="13571" max="13572" width="12.140625" customWidth="1"/>
    <col min="13573" max="13573" width="0.7109375" customWidth="1"/>
    <col min="13825" max="13825" width="65.5703125" customWidth="1"/>
    <col min="13826" max="13826" width="73.85546875" customWidth="1"/>
    <col min="13827" max="13828" width="12.140625" customWidth="1"/>
    <col min="13829" max="13829" width="0.7109375" customWidth="1"/>
    <col min="14081" max="14081" width="65.5703125" customWidth="1"/>
    <col min="14082" max="14082" width="73.85546875" customWidth="1"/>
    <col min="14083" max="14084" width="12.140625" customWidth="1"/>
    <col min="14085" max="14085" width="0.7109375" customWidth="1"/>
    <col min="14337" max="14337" width="65.5703125" customWidth="1"/>
    <col min="14338" max="14338" width="73.85546875" customWidth="1"/>
    <col min="14339" max="14340" width="12.140625" customWidth="1"/>
    <col min="14341" max="14341" width="0.7109375" customWidth="1"/>
    <col min="14593" max="14593" width="65.5703125" customWidth="1"/>
    <col min="14594" max="14594" width="73.85546875" customWidth="1"/>
    <col min="14595" max="14596" width="12.140625" customWidth="1"/>
    <col min="14597" max="14597" width="0.7109375" customWidth="1"/>
    <col min="14849" max="14849" width="65.5703125" customWidth="1"/>
    <col min="14850" max="14850" width="73.85546875" customWidth="1"/>
    <col min="14851" max="14852" width="12.140625" customWidth="1"/>
    <col min="14853" max="14853" width="0.7109375" customWidth="1"/>
    <col min="15105" max="15105" width="65.5703125" customWidth="1"/>
    <col min="15106" max="15106" width="73.85546875" customWidth="1"/>
    <col min="15107" max="15108" width="12.140625" customWidth="1"/>
    <col min="15109" max="15109" width="0.7109375" customWidth="1"/>
    <col min="15361" max="15361" width="65.5703125" customWidth="1"/>
    <col min="15362" max="15362" width="73.85546875" customWidth="1"/>
    <col min="15363" max="15364" width="12.140625" customWidth="1"/>
    <col min="15365" max="15365" width="0.7109375" customWidth="1"/>
    <col min="15617" max="15617" width="65.5703125" customWidth="1"/>
    <col min="15618" max="15618" width="73.85546875" customWidth="1"/>
    <col min="15619" max="15620" width="12.140625" customWidth="1"/>
    <col min="15621" max="15621" width="0.7109375" customWidth="1"/>
    <col min="15873" max="15873" width="65.5703125" customWidth="1"/>
    <col min="15874" max="15874" width="73.85546875" customWidth="1"/>
    <col min="15875" max="15876" width="12.140625" customWidth="1"/>
    <col min="15877" max="15877" width="0.7109375" customWidth="1"/>
    <col min="16129" max="16129" width="65.5703125" customWidth="1"/>
    <col min="16130" max="16130" width="73.85546875" customWidth="1"/>
    <col min="16131" max="16132" width="12.140625" customWidth="1"/>
    <col min="16133" max="16133" width="0.7109375" customWidth="1"/>
  </cols>
  <sheetData>
    <row r="1" spans="1:7" ht="15" x14ac:dyDescent="0.25">
      <c r="A1" s="101" t="s">
        <v>102</v>
      </c>
      <c r="B1" s="100"/>
      <c r="C1" s="100"/>
      <c r="D1" s="100"/>
      <c r="E1" s="100"/>
      <c r="F1" s="100"/>
      <c r="G1" s="100"/>
    </row>
    <row r="2" spans="1:7" ht="15" x14ac:dyDescent="0.25">
      <c r="A2" s="102" t="s">
        <v>70</v>
      </c>
      <c r="B2" s="100"/>
      <c r="C2" s="100"/>
      <c r="D2" s="100"/>
      <c r="E2" s="100"/>
      <c r="F2" s="100"/>
      <c r="G2" s="100"/>
    </row>
    <row r="3" spans="1:7" ht="15" x14ac:dyDescent="0.25">
      <c r="A3" s="112" t="s">
        <v>456</v>
      </c>
      <c r="B3" s="100"/>
      <c r="C3" s="100"/>
      <c r="D3" s="100"/>
      <c r="E3" s="100"/>
      <c r="F3" s="100"/>
      <c r="G3" s="100"/>
    </row>
    <row r="5" spans="1:7" ht="12.75" customHeight="1" x14ac:dyDescent="0.25">
      <c r="A5" s="267" t="s">
        <v>447</v>
      </c>
      <c r="B5" s="267"/>
      <c r="C5" s="100"/>
      <c r="D5" s="100"/>
      <c r="E5" s="100"/>
      <c r="F5" s="100"/>
      <c r="G5" s="100"/>
    </row>
    <row r="6" spans="1:7" ht="15" x14ac:dyDescent="0.25">
      <c r="A6" s="267" t="s">
        <v>32</v>
      </c>
      <c r="B6" s="267"/>
      <c r="C6" s="100"/>
      <c r="D6" s="100"/>
      <c r="E6" s="100"/>
      <c r="F6" s="100"/>
      <c r="G6" s="100"/>
    </row>
    <row r="7" spans="1:7" x14ac:dyDescent="0.2">
      <c r="A7" s="45"/>
      <c r="B7" s="263" t="s">
        <v>71</v>
      </c>
      <c r="C7" s="264"/>
      <c r="D7" s="264"/>
      <c r="E7" s="264"/>
      <c r="F7" s="264"/>
      <c r="G7" s="265"/>
    </row>
    <row r="8" spans="1:7" ht="12.75" customHeight="1" x14ac:dyDescent="0.2">
      <c r="A8" s="46"/>
      <c r="B8" s="263" t="s">
        <v>161</v>
      </c>
      <c r="C8" s="264"/>
      <c r="D8" s="265"/>
      <c r="E8" s="263" t="s">
        <v>72</v>
      </c>
      <c r="F8" s="264"/>
      <c r="G8" s="265"/>
    </row>
    <row r="9" spans="1:7" x14ac:dyDescent="0.2">
      <c r="A9" s="46"/>
      <c r="B9" s="263" t="s">
        <v>420</v>
      </c>
      <c r="C9" s="264"/>
      <c r="D9" s="265"/>
      <c r="E9" s="263" t="s">
        <v>420</v>
      </c>
      <c r="F9" s="264"/>
      <c r="G9" s="265"/>
    </row>
    <row r="10" spans="1:7" x14ac:dyDescent="0.2">
      <c r="A10" s="46"/>
      <c r="B10" s="263" t="s">
        <v>421</v>
      </c>
      <c r="C10" s="264"/>
      <c r="D10" s="265"/>
      <c r="E10" s="263" t="s">
        <v>421</v>
      </c>
      <c r="F10" s="264"/>
      <c r="G10" s="265"/>
    </row>
    <row r="11" spans="1:7" x14ac:dyDescent="0.2">
      <c r="A11" s="109" t="s">
        <v>102</v>
      </c>
      <c r="B11" s="109" t="s">
        <v>103</v>
      </c>
      <c r="C11" s="109" t="s">
        <v>104</v>
      </c>
      <c r="D11" s="109" t="s">
        <v>105</v>
      </c>
      <c r="E11" s="109" t="s">
        <v>103</v>
      </c>
      <c r="F11" s="109" t="s">
        <v>104</v>
      </c>
      <c r="G11" s="48" t="s">
        <v>105</v>
      </c>
    </row>
    <row r="12" spans="1:7" x14ac:dyDescent="0.2">
      <c r="A12" s="49" t="s">
        <v>106</v>
      </c>
      <c r="B12" s="50">
        <v>0</v>
      </c>
      <c r="C12" s="50">
        <v>0</v>
      </c>
      <c r="D12" s="50">
        <v>0</v>
      </c>
      <c r="E12" s="50">
        <v>0</v>
      </c>
      <c r="F12" s="50">
        <v>0</v>
      </c>
      <c r="G12" s="51">
        <v>0</v>
      </c>
    </row>
    <row r="13" spans="1:7" x14ac:dyDescent="0.2">
      <c r="A13" s="52" t="s">
        <v>107</v>
      </c>
      <c r="B13" s="50">
        <v>3291.7003800000002</v>
      </c>
      <c r="C13" s="50">
        <v>-2308.8110200000001</v>
      </c>
      <c r="D13" s="50">
        <v>982.88936000000001</v>
      </c>
      <c r="E13" s="50">
        <v>1270269.1603999999</v>
      </c>
      <c r="F13" s="50">
        <v>131356.66540999999</v>
      </c>
      <c r="G13" s="51">
        <v>1401625.8258100001</v>
      </c>
    </row>
    <row r="14" spans="1:7" x14ac:dyDescent="0.2">
      <c r="A14" s="53" t="s">
        <v>108</v>
      </c>
      <c r="B14" s="50">
        <v>25829.004079999999</v>
      </c>
      <c r="C14" s="50">
        <v>-2153.5324599999999</v>
      </c>
      <c r="D14" s="50">
        <v>23675.47162</v>
      </c>
      <c r="E14" s="50">
        <v>1924280.90423</v>
      </c>
      <c r="F14" s="50">
        <v>161584.66935000001</v>
      </c>
      <c r="G14" s="51">
        <v>2085865.5735800001</v>
      </c>
    </row>
    <row r="15" spans="1:7" x14ac:dyDescent="0.2">
      <c r="A15" s="54" t="s">
        <v>109</v>
      </c>
      <c r="B15" s="50">
        <v>25818.122309999999</v>
      </c>
      <c r="C15" s="50">
        <v>-2153.2189800000001</v>
      </c>
      <c r="D15" s="50">
        <v>23664.903330000001</v>
      </c>
      <c r="E15" s="50">
        <v>411302.69717</v>
      </c>
      <c r="F15" s="50">
        <v>42968.845410000002</v>
      </c>
      <c r="G15" s="51">
        <v>454271.54258000001</v>
      </c>
    </row>
    <row r="16" spans="1:7" x14ac:dyDescent="0.2">
      <c r="A16" s="55" t="s">
        <v>110</v>
      </c>
      <c r="B16" s="50">
        <v>24578.855810000001</v>
      </c>
      <c r="C16" s="50">
        <v>-782.53030000000001</v>
      </c>
      <c r="D16" s="50">
        <v>23796.325509999999</v>
      </c>
      <c r="E16" s="50">
        <v>42602.250010000003</v>
      </c>
      <c r="F16" s="50">
        <v>-4573.0684000000001</v>
      </c>
      <c r="G16" s="51">
        <v>38029.18161</v>
      </c>
    </row>
    <row r="17" spans="1:7" x14ac:dyDescent="0.2">
      <c r="A17" s="55" t="s">
        <v>111</v>
      </c>
      <c r="B17" s="50">
        <v>1239.2665</v>
      </c>
      <c r="C17" s="50">
        <v>-1370.68868</v>
      </c>
      <c r="D17" s="50">
        <v>-131.42218</v>
      </c>
      <c r="E17" s="50">
        <v>368700.44715999998</v>
      </c>
      <c r="F17" s="50">
        <v>47541.913809999998</v>
      </c>
      <c r="G17" s="51">
        <v>416242.36096999998</v>
      </c>
    </row>
    <row r="18" spans="1:7" x14ac:dyDescent="0.2">
      <c r="A18" s="55" t="s">
        <v>112</v>
      </c>
      <c r="B18" s="50">
        <v>0</v>
      </c>
      <c r="C18" s="50">
        <v>0</v>
      </c>
      <c r="D18" s="50">
        <v>0</v>
      </c>
      <c r="E18" s="50">
        <v>0</v>
      </c>
      <c r="F18" s="50">
        <v>0</v>
      </c>
      <c r="G18" s="51">
        <v>0</v>
      </c>
    </row>
    <row r="19" spans="1:7" x14ac:dyDescent="0.2">
      <c r="A19" s="54" t="s">
        <v>113</v>
      </c>
      <c r="B19" s="50">
        <v>10.881769999999999</v>
      </c>
      <c r="C19" s="50">
        <v>-0.31347999999999998</v>
      </c>
      <c r="D19" s="50">
        <v>10.568289999999999</v>
      </c>
      <c r="E19" s="50">
        <v>1512978.2070599999</v>
      </c>
      <c r="F19" s="50">
        <v>118615.82394</v>
      </c>
      <c r="G19" s="51">
        <v>1631594.031</v>
      </c>
    </row>
    <row r="20" spans="1:7" x14ac:dyDescent="0.2">
      <c r="A20" s="55" t="s">
        <v>114</v>
      </c>
      <c r="B20" s="47"/>
      <c r="C20" s="47"/>
      <c r="D20" s="47"/>
      <c r="E20" s="50">
        <v>5892.4931100000003</v>
      </c>
      <c r="F20" s="50">
        <v>-379.69909999999999</v>
      </c>
      <c r="G20" s="51">
        <v>5512.7940099999996</v>
      </c>
    </row>
    <row r="21" spans="1:7" ht="22.5" x14ac:dyDescent="0.2">
      <c r="A21" s="55" t="s">
        <v>115</v>
      </c>
      <c r="B21" s="50">
        <v>0</v>
      </c>
      <c r="C21" s="50">
        <v>0</v>
      </c>
      <c r="D21" s="50">
        <v>0</v>
      </c>
      <c r="E21" s="50">
        <v>5560.2222199999997</v>
      </c>
      <c r="F21" s="50">
        <v>1001.5540999999999</v>
      </c>
      <c r="G21" s="51">
        <v>6561.7763199999999</v>
      </c>
    </row>
    <row r="22" spans="1:7" x14ac:dyDescent="0.2">
      <c r="A22" s="55" t="s">
        <v>116</v>
      </c>
      <c r="B22" s="50">
        <v>10.481109999999999</v>
      </c>
      <c r="C22" s="50">
        <v>-0.31347999999999998</v>
      </c>
      <c r="D22" s="50">
        <v>10.167630000000001</v>
      </c>
      <c r="E22" s="50">
        <v>1483079.59363</v>
      </c>
      <c r="F22" s="50">
        <v>122752.97272000001</v>
      </c>
      <c r="G22" s="51">
        <v>1605832.56635</v>
      </c>
    </row>
    <row r="23" spans="1:7" x14ac:dyDescent="0.2">
      <c r="A23" s="55" t="s">
        <v>117</v>
      </c>
      <c r="B23" s="47"/>
      <c r="C23" s="47"/>
      <c r="D23" s="47"/>
      <c r="E23" s="50">
        <v>12167.99092</v>
      </c>
      <c r="F23" s="50">
        <v>-1035.29609</v>
      </c>
      <c r="G23" s="51">
        <v>11132.69483</v>
      </c>
    </row>
    <row r="24" spans="1:7" x14ac:dyDescent="0.2">
      <c r="A24" s="55" t="s">
        <v>118</v>
      </c>
      <c r="B24" s="50">
        <v>0.40066000000000002</v>
      </c>
      <c r="C24" s="50">
        <v>0</v>
      </c>
      <c r="D24" s="50">
        <v>0.40066000000000002</v>
      </c>
      <c r="E24" s="50">
        <v>6277.9071800000002</v>
      </c>
      <c r="F24" s="50">
        <v>-3723.7076900000002</v>
      </c>
      <c r="G24" s="51">
        <v>2554.19949</v>
      </c>
    </row>
    <row r="25" spans="1:7" x14ac:dyDescent="0.2">
      <c r="A25" s="53" t="s">
        <v>119</v>
      </c>
      <c r="B25" s="50">
        <v>-22537.3037</v>
      </c>
      <c r="C25" s="50">
        <v>-155.27856</v>
      </c>
      <c r="D25" s="50">
        <v>-22692.582259999999</v>
      </c>
      <c r="E25" s="50">
        <v>-654011.74383000005</v>
      </c>
      <c r="F25" s="50">
        <v>-30228.003939999999</v>
      </c>
      <c r="G25" s="51">
        <v>-684239.74777000002</v>
      </c>
    </row>
    <row r="26" spans="1:7" x14ac:dyDescent="0.2">
      <c r="A26" s="54" t="s">
        <v>120</v>
      </c>
      <c r="B26" s="50">
        <v>-22537.3037</v>
      </c>
      <c r="C26" s="50">
        <v>-155.27856</v>
      </c>
      <c r="D26" s="50">
        <v>-22692.582259999999</v>
      </c>
      <c r="E26" s="50">
        <v>-654011.74383000005</v>
      </c>
      <c r="F26" s="50">
        <v>-30228.003939999999</v>
      </c>
      <c r="G26" s="51">
        <v>-684239.74777000002</v>
      </c>
    </row>
    <row r="27" spans="1:7" x14ac:dyDescent="0.2">
      <c r="A27" s="55" t="s">
        <v>121</v>
      </c>
      <c r="B27" s="50">
        <v>-21940.759310000001</v>
      </c>
      <c r="C27" s="50">
        <v>-167.70175</v>
      </c>
      <c r="D27" s="50">
        <v>-22108.461060000001</v>
      </c>
      <c r="E27" s="50">
        <v>-68111.812650000007</v>
      </c>
      <c r="F27" s="50">
        <v>-13765.183639999999</v>
      </c>
      <c r="G27" s="51">
        <v>-81876.996289999995</v>
      </c>
    </row>
    <row r="28" spans="1:7" x14ac:dyDescent="0.2">
      <c r="A28" s="55" t="s">
        <v>122</v>
      </c>
      <c r="B28" s="47"/>
      <c r="C28" s="47"/>
      <c r="D28" s="47"/>
      <c r="E28" s="50">
        <v>-74348.961200000005</v>
      </c>
      <c r="F28" s="50">
        <v>1851.10664</v>
      </c>
      <c r="G28" s="51">
        <v>-72497.854560000007</v>
      </c>
    </row>
    <row r="29" spans="1:7" x14ac:dyDescent="0.2">
      <c r="A29" s="55" t="s">
        <v>123</v>
      </c>
      <c r="B29" s="50">
        <v>-596.54439000000002</v>
      </c>
      <c r="C29" s="50">
        <v>12.42319</v>
      </c>
      <c r="D29" s="50">
        <v>-584.12120000000004</v>
      </c>
      <c r="E29" s="50">
        <v>-511550.96997999999</v>
      </c>
      <c r="F29" s="50">
        <v>-18313.926940000001</v>
      </c>
      <c r="G29" s="51">
        <v>-529864.89691999997</v>
      </c>
    </row>
    <row r="30" spans="1:7" x14ac:dyDescent="0.2">
      <c r="A30" s="52" t="s">
        <v>124</v>
      </c>
      <c r="B30" s="50">
        <v>-3291.7003800000002</v>
      </c>
      <c r="C30" s="50">
        <v>2308.8110200000001</v>
      </c>
      <c r="D30" s="50">
        <v>-982.88936000000001</v>
      </c>
      <c r="E30" s="50">
        <v>-1270269.1603999999</v>
      </c>
      <c r="F30" s="50">
        <v>-131356.66540999999</v>
      </c>
      <c r="G30" s="51">
        <v>-1401625.8258100001</v>
      </c>
    </row>
    <row r="31" spans="1:7" x14ac:dyDescent="0.2">
      <c r="A31" s="53" t="s">
        <v>125</v>
      </c>
      <c r="B31" s="50">
        <v>-3291.7003800000002</v>
      </c>
      <c r="C31" s="50">
        <v>2308.8110200000001</v>
      </c>
      <c r="D31" s="50">
        <v>-982.88936000000001</v>
      </c>
      <c r="E31" s="50">
        <v>-1270269.1603999999</v>
      </c>
      <c r="F31" s="50">
        <v>-131356.66540999999</v>
      </c>
      <c r="G31" s="51">
        <v>-1401625.8258100001</v>
      </c>
    </row>
    <row r="32" spans="1:7" s="1" customFormat="1" x14ac:dyDescent="0.2">
      <c r="A32" s="54" t="s">
        <v>126</v>
      </c>
      <c r="B32" s="50">
        <v>-3291.7003800000002</v>
      </c>
      <c r="C32" s="50">
        <v>2308.8110200000001</v>
      </c>
      <c r="D32" s="50">
        <v>-982.88936000000001</v>
      </c>
      <c r="E32" s="50">
        <v>-1270269.1603999999</v>
      </c>
      <c r="F32" s="50">
        <v>-131356.66540999999</v>
      </c>
      <c r="G32" s="51">
        <v>-1401625.8258100001</v>
      </c>
    </row>
    <row r="33" spans="1:7" x14ac:dyDescent="0.2">
      <c r="A33" s="55" t="s">
        <v>127</v>
      </c>
      <c r="B33" s="50">
        <v>26414.143830000001</v>
      </c>
      <c r="C33" s="50">
        <v>613.19259</v>
      </c>
      <c r="D33" s="50">
        <v>27027.33642</v>
      </c>
      <c r="E33" s="50">
        <v>-16300.97248</v>
      </c>
      <c r="F33" s="50">
        <v>3968.1084999999998</v>
      </c>
      <c r="G33" s="51">
        <v>-12332.86398</v>
      </c>
    </row>
    <row r="34" spans="1:7" x14ac:dyDescent="0.2">
      <c r="A34" s="55" t="s">
        <v>128</v>
      </c>
      <c r="B34" s="47"/>
      <c r="C34" s="47"/>
      <c r="D34" s="47"/>
      <c r="E34" s="50">
        <v>-570491.26755999995</v>
      </c>
      <c r="F34" s="50">
        <v>-114439.53956</v>
      </c>
      <c r="G34" s="51">
        <v>-684930.80712000001</v>
      </c>
    </row>
    <row r="35" spans="1:7" x14ac:dyDescent="0.2">
      <c r="A35" s="111" t="s">
        <v>129</v>
      </c>
      <c r="B35" s="56">
        <v>-29705.844209999999</v>
      </c>
      <c r="C35" s="56">
        <v>1695.61843</v>
      </c>
      <c r="D35" s="56">
        <v>-28010.225780000001</v>
      </c>
      <c r="E35" s="56">
        <v>-683476.92035999999</v>
      </c>
      <c r="F35" s="56">
        <v>-20885.234349999999</v>
      </c>
      <c r="G35" s="57">
        <v>-704362.15471000003</v>
      </c>
    </row>
    <row r="36" spans="1:7" ht="15" x14ac:dyDescent="0.2">
      <c r="A36" s="266" t="s">
        <v>32</v>
      </c>
      <c r="B36" s="266"/>
      <c r="C36" s="266"/>
      <c r="D36" s="266"/>
      <c r="E36" s="266"/>
      <c r="F36" s="266"/>
      <c r="G36" s="266"/>
    </row>
    <row r="37" spans="1:7" ht="12.75" customHeight="1" x14ac:dyDescent="0.25">
      <c r="A37" s="103"/>
      <c r="B37" s="104" t="s">
        <v>448</v>
      </c>
      <c r="C37" s="100"/>
      <c r="D37" s="100"/>
      <c r="E37" s="100"/>
      <c r="F37" s="100"/>
      <c r="G37" s="100"/>
    </row>
    <row r="38" spans="1:7" ht="12.75" customHeight="1" x14ac:dyDescent="0.25">
      <c r="A38" s="105" t="s">
        <v>101</v>
      </c>
      <c r="B38" s="104" t="s">
        <v>449</v>
      </c>
      <c r="C38" s="100"/>
      <c r="D38" s="100"/>
      <c r="E38" s="100"/>
      <c r="F38" s="100"/>
      <c r="G38" s="100"/>
    </row>
    <row r="39" spans="1:7" ht="12.75" customHeight="1" x14ac:dyDescent="0.25">
      <c r="A39" s="105" t="s">
        <v>101</v>
      </c>
      <c r="B39" s="104" t="s">
        <v>450</v>
      </c>
      <c r="C39" s="100"/>
      <c r="D39" s="100"/>
      <c r="E39" s="100"/>
      <c r="F39" s="100"/>
      <c r="G39" s="100"/>
    </row>
    <row r="40" spans="1:7" ht="12.75" customHeight="1" x14ac:dyDescent="0.25">
      <c r="A40" s="105" t="s">
        <v>101</v>
      </c>
      <c r="B40" s="104" t="s">
        <v>451</v>
      </c>
      <c r="C40" s="100"/>
      <c r="D40" s="100"/>
      <c r="E40" s="100"/>
      <c r="F40" s="100"/>
      <c r="G40" s="100"/>
    </row>
    <row r="41" spans="1:7" ht="12.75" customHeight="1" x14ac:dyDescent="0.25">
      <c r="A41" s="105" t="s">
        <v>101</v>
      </c>
      <c r="B41" s="104" t="s">
        <v>452</v>
      </c>
      <c r="C41" s="100"/>
      <c r="D41" s="100"/>
      <c r="E41" s="100"/>
      <c r="F41" s="100"/>
      <c r="G41" s="100"/>
    </row>
    <row r="42" spans="1:7" ht="12.75" customHeight="1" x14ac:dyDescent="0.25">
      <c r="A42" s="105" t="s">
        <v>101</v>
      </c>
      <c r="B42" s="104" t="s">
        <v>453</v>
      </c>
      <c r="C42" s="100"/>
      <c r="D42" s="100"/>
      <c r="E42" s="100"/>
      <c r="F42" s="100"/>
      <c r="G42" s="100"/>
    </row>
    <row r="43" spans="1:7" ht="12.75" customHeight="1" x14ac:dyDescent="0.25">
      <c r="A43" s="105" t="s">
        <v>101</v>
      </c>
      <c r="B43" s="104" t="s">
        <v>454</v>
      </c>
      <c r="C43" s="100"/>
      <c r="D43" s="100"/>
      <c r="E43" s="100"/>
      <c r="F43" s="100"/>
      <c r="G43" s="100"/>
    </row>
  </sheetData>
  <mergeCells count="10">
    <mergeCell ref="E9:G9"/>
    <mergeCell ref="B10:D10"/>
    <mergeCell ref="E10:G10"/>
    <mergeCell ref="A36:G36"/>
    <mergeCell ref="A5:B5"/>
    <mergeCell ref="A6:B6"/>
    <mergeCell ref="B7:G7"/>
    <mergeCell ref="B8:D8"/>
    <mergeCell ref="E8:G8"/>
    <mergeCell ref="B9:D9"/>
  </mergeCells>
  <phoneticPr fontId="0" type="noConversion"/>
  <pageMargins left="0.75" right="0.75" top="1" bottom="1" header="0.5" footer="0.5"/>
  <pageSetup paperSize="9" fitToHeight="3" orientation="portrait" r:id="rId1"/>
  <headerFooter alignWithMargins="0">
    <oddHeader>&amp;C&amp;B&amp;"Arial"&amp;12&amp;Kff0000​‌UNCLASSIFIED ‌​</oddHeader>
    <oddFooter>&amp;C&amp;B&amp;"Arial"&amp;12&amp;Kff0000​‌UNCLASSIFIED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Introduction</vt:lpstr>
      <vt:lpstr>Operating statement</vt:lpstr>
      <vt:lpstr>Balance sheet</vt:lpstr>
      <vt:lpstr>Cashflow statement</vt:lpstr>
      <vt:lpstr>Administered items</vt:lpstr>
      <vt:lpstr>Statement of changes in equity</vt:lpstr>
      <vt:lpstr>Cashflow Adj</vt:lpstr>
      <vt:lpstr>OS Actuals</vt:lpstr>
      <vt:lpstr>BS Actuals</vt:lpstr>
      <vt:lpstr>CF Actuals</vt:lpstr>
      <vt:lpstr>CF Ests</vt:lpstr>
      <vt:lpstr>Sheet1</vt:lpstr>
      <vt:lpstr>'Administered items'!Print_Area</vt:lpstr>
      <vt:lpstr>'Balance sheet'!Print_Area</vt:lpstr>
      <vt:lpstr>'Cashflow Adj'!Print_Area</vt:lpstr>
      <vt:lpstr>'Cashflow statement'!Print_Area</vt:lpstr>
      <vt:lpstr>Introduction!Print_Area</vt:lpstr>
      <vt:lpstr>'Operating statement'!Print_Area</vt:lpstr>
      <vt:lpstr>'Statement of changes in equity'!Print_Area</vt:lpstr>
    </vt:vector>
  </TitlesOfParts>
  <Company>Victoria Police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v191566</dc:creator>
  <cp:keywords>[UNCLASSIFIED]</cp:keywords>
  <cp:lastModifiedBy>Mckinnon, Rowan.x</cp:lastModifiedBy>
  <cp:lastPrinted>2016-10-24T01:35:03Z</cp:lastPrinted>
  <dcterms:created xsi:type="dcterms:W3CDTF">2013-08-29T22:50:59Z</dcterms:created>
  <dcterms:modified xsi:type="dcterms:W3CDTF">2019-01-01T23:16:08Z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 </vt:lpwstr>
  </property>
  <property fmtid="{D5CDD505-2E9C-101B-9397-08002B2CF9AE}" pid="3" name="PM_Caveats_Count">
    <vt:lpwstr>0</vt:lpwstr>
  </property>
  <property fmtid="{D5CDD505-2E9C-101B-9397-08002B2CF9AE}" pid="4" name="PM_Originator_Hash_SHA1">
    <vt:lpwstr>D0867C21DC85017220CFCD93E3537E47BA9DD1CB</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A5B91257EF98ABA63338257773F992817AA1971A</vt:lpwstr>
  </property>
  <property fmtid="{D5CDD505-2E9C-101B-9397-08002B2CF9AE}" pid="9" name="PM_ProtectiveMarkingImage_Header">
    <vt:lpwstr>C:\Program Files (x86)\Common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 </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2017.4.police.vic.gov.au</vt:lpwstr>
  </property>
  <property fmtid="{D5CDD505-2E9C-101B-9397-08002B2CF9AE}" pid="14" name="PM_Version">
    <vt:lpwstr>2012.3</vt:lpwstr>
  </property>
  <property fmtid="{D5CDD505-2E9C-101B-9397-08002B2CF9AE}" pid="15" name="PM_Originating_FileId">
    <vt:lpwstr>268548D5D7014CF1AEE3806B28A33276</vt:lpwstr>
  </property>
  <property fmtid="{D5CDD505-2E9C-101B-9397-08002B2CF9AE}" pid="16" name="PM_OriginationTimeStamp">
    <vt:lpwstr>2019-01-01T23:15:56Z</vt:lpwstr>
  </property>
  <property fmtid="{D5CDD505-2E9C-101B-9397-08002B2CF9AE}" pid="17" name="PM_Hash_Version">
    <vt:lpwstr>2016.1</vt:lpwstr>
  </property>
  <property fmtid="{D5CDD505-2E9C-101B-9397-08002B2CF9AE}" pid="18" name="PM_Hash_Salt_Prev">
    <vt:lpwstr>C2DF5E699EA69DA0A9AA686122D3DA86</vt:lpwstr>
  </property>
  <property fmtid="{D5CDD505-2E9C-101B-9397-08002B2CF9AE}" pid="19" name="PM_Hash_Salt">
    <vt:lpwstr>C2DF5E699EA69DA0A9AA686122D3DA86</vt:lpwstr>
  </property>
  <property fmtid="{D5CDD505-2E9C-101B-9397-08002B2CF9AE}" pid="20" name="PM_PrintOutPlacement_XLS">
    <vt:lpwstr>CenterFooter,CenterHeader</vt:lpwstr>
  </property>
</Properties>
</file>